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7490" windowHeight="7890" activeTab="1"/>
  </bookViews>
  <sheets>
    <sheet name="Январь 2023" sheetId="4" r:id="rId1"/>
    <sheet name="февраль" sheetId="1" r:id="rId2"/>
    <sheet name="Лист2" sheetId="2" r:id="rId3"/>
    <sheet name="Лист3" sheetId="3" r:id="rId4"/>
  </sheets>
  <calcPr calcId="145621"/>
</workbook>
</file>

<file path=xl/calcChain.xml><?xml version="1.0" encoding="utf-8"?>
<calcChain xmlns="http://schemas.openxmlformats.org/spreadsheetml/2006/main">
  <c r="K15" i="1" l="1"/>
  <c r="E102" i="1"/>
  <c r="K102" i="1" s="1"/>
  <c r="K127" i="1"/>
  <c r="K126" i="1"/>
  <c r="K125" i="1"/>
  <c r="K123" i="1"/>
  <c r="K122" i="1"/>
  <c r="K120" i="1"/>
  <c r="K119" i="1"/>
  <c r="K118" i="1"/>
  <c r="K116" i="1"/>
  <c r="K115" i="1"/>
  <c r="K113" i="1"/>
  <c r="K112" i="1"/>
  <c r="K111" i="1"/>
  <c r="K110" i="1"/>
  <c r="K109" i="1"/>
  <c r="K108" i="1"/>
  <c r="K106" i="1"/>
  <c r="K105" i="1" s="1"/>
  <c r="K104" i="1"/>
  <c r="K103" i="1"/>
  <c r="K100" i="1"/>
  <c r="K99" i="1"/>
  <c r="K98" i="1"/>
  <c r="K97" i="1"/>
  <c r="K96" i="1"/>
  <c r="K94" i="1"/>
  <c r="K93" i="1"/>
  <c r="K92" i="1" s="1"/>
  <c r="K91" i="1"/>
  <c r="K89" i="1"/>
  <c r="K88" i="1"/>
  <c r="K87" i="1"/>
  <c r="K86" i="1"/>
  <c r="K85" i="1"/>
  <c r="K84" i="1"/>
  <c r="K83" i="1"/>
  <c r="K82" i="1"/>
  <c r="K79" i="1"/>
  <c r="K77" i="1"/>
  <c r="K49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8" i="1"/>
  <c r="K47" i="1"/>
  <c r="K46" i="1"/>
  <c r="K43" i="1"/>
  <c r="K44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13" i="1"/>
  <c r="K11" i="1"/>
  <c r="K9" i="1"/>
  <c r="K10" i="1"/>
  <c r="K12" i="1"/>
  <c r="K14" i="1"/>
  <c r="K16" i="1"/>
  <c r="K17" i="1"/>
  <c r="K18" i="1"/>
  <c r="K8" i="1"/>
  <c r="K7" i="1"/>
  <c r="E124" i="1"/>
  <c r="E121" i="1"/>
  <c r="K121" i="1" s="1"/>
  <c r="E117" i="1"/>
  <c r="E114" i="1"/>
  <c r="E107" i="1"/>
  <c r="E105" i="1"/>
  <c r="E95" i="1"/>
  <c r="E92" i="1"/>
  <c r="E90" i="1"/>
  <c r="E81" i="1"/>
  <c r="E78" i="1"/>
  <c r="K78" i="1" s="1"/>
  <c r="E76" i="1"/>
  <c r="K76" i="1" s="1"/>
  <c r="E75" i="1"/>
  <c r="E45" i="1"/>
  <c r="E24" i="1"/>
  <c r="E22" i="1" s="1"/>
  <c r="E20" i="1" s="1"/>
  <c r="E19" i="1" s="1"/>
  <c r="E21" i="1"/>
  <c r="K21" i="1" s="1"/>
  <c r="E7" i="1"/>
  <c r="D76" i="1"/>
  <c r="D21" i="1"/>
  <c r="F22" i="1"/>
  <c r="G22" i="1"/>
  <c r="G20" i="1" s="1"/>
  <c r="G19" i="1" s="1"/>
  <c r="H22" i="1"/>
  <c r="I22" i="1"/>
  <c r="I20" i="1" s="1"/>
  <c r="I19" i="1" s="1"/>
  <c r="J22" i="1"/>
  <c r="F45" i="1"/>
  <c r="F20" i="1" s="1"/>
  <c r="F19" i="1" s="1"/>
  <c r="G45" i="1"/>
  <c r="H45" i="1"/>
  <c r="H20" i="1" s="1"/>
  <c r="H19" i="1" s="1"/>
  <c r="I45" i="1"/>
  <c r="J45" i="1"/>
  <c r="J20" i="1" s="1"/>
  <c r="J19" i="1" s="1"/>
  <c r="F81" i="1"/>
  <c r="G81" i="1"/>
  <c r="H81" i="1"/>
  <c r="I81" i="1"/>
  <c r="J81" i="1"/>
  <c r="F95" i="1"/>
  <c r="G95" i="1"/>
  <c r="H95" i="1"/>
  <c r="I95" i="1"/>
  <c r="J95" i="1"/>
  <c r="F101" i="1"/>
  <c r="G101" i="1"/>
  <c r="H101" i="1"/>
  <c r="I101" i="1"/>
  <c r="J101" i="1"/>
  <c r="F105" i="1"/>
  <c r="G105" i="1"/>
  <c r="H105" i="1"/>
  <c r="I105" i="1"/>
  <c r="J105" i="1"/>
  <c r="F107" i="1"/>
  <c r="G107" i="1"/>
  <c r="H107" i="1"/>
  <c r="I107" i="1"/>
  <c r="J107" i="1"/>
  <c r="F114" i="1"/>
  <c r="G114" i="1"/>
  <c r="H114" i="1"/>
  <c r="I114" i="1"/>
  <c r="J114" i="1"/>
  <c r="F117" i="1"/>
  <c r="G117" i="1"/>
  <c r="H117" i="1"/>
  <c r="I117" i="1"/>
  <c r="J117" i="1"/>
  <c r="F124" i="1"/>
  <c r="G124" i="1"/>
  <c r="H124" i="1"/>
  <c r="I124" i="1"/>
  <c r="J124" i="1"/>
  <c r="K27" i="1"/>
  <c r="K26" i="1"/>
  <c r="K25" i="1"/>
  <c r="D124" i="1"/>
  <c r="D121" i="1"/>
  <c r="D117" i="1"/>
  <c r="D114" i="1"/>
  <c r="D107" i="1"/>
  <c r="D105" i="1"/>
  <c r="D101" i="1"/>
  <c r="D95" i="1"/>
  <c r="D92" i="1"/>
  <c r="D90" i="1"/>
  <c r="D81" i="1"/>
  <c r="D78" i="1"/>
  <c r="D45" i="1"/>
  <c r="D24" i="1"/>
  <c r="D22" i="1" s="1"/>
  <c r="D7" i="1"/>
  <c r="C94" i="1"/>
  <c r="C92" i="1" s="1"/>
  <c r="C89" i="1"/>
  <c r="C24" i="1"/>
  <c r="C95" i="1"/>
  <c r="K131" i="1"/>
  <c r="K130" i="1"/>
  <c r="K129" i="1"/>
  <c r="C124" i="1"/>
  <c r="B124" i="1"/>
  <c r="C121" i="1"/>
  <c r="B121" i="1"/>
  <c r="C117" i="1"/>
  <c r="B117" i="1"/>
  <c r="C114" i="1"/>
  <c r="B114" i="1"/>
  <c r="C107" i="1"/>
  <c r="B107" i="1"/>
  <c r="C105" i="1"/>
  <c r="B105" i="1"/>
  <c r="C101" i="1"/>
  <c r="B101" i="1"/>
  <c r="B95" i="1"/>
  <c r="J92" i="1"/>
  <c r="I92" i="1"/>
  <c r="H92" i="1"/>
  <c r="G92" i="1"/>
  <c r="F92" i="1"/>
  <c r="B92" i="1"/>
  <c r="C90" i="1"/>
  <c r="B90" i="1"/>
  <c r="B81" i="1"/>
  <c r="C78" i="1"/>
  <c r="C75" i="1"/>
  <c r="B75" i="1"/>
  <c r="C45" i="1"/>
  <c r="B45" i="1"/>
  <c r="K23" i="1"/>
  <c r="C22" i="1"/>
  <c r="C20" i="1" s="1"/>
  <c r="B22" i="1"/>
  <c r="C7" i="1"/>
  <c r="B7" i="1"/>
  <c r="C92" i="4"/>
  <c r="D92" i="4"/>
  <c r="E92" i="4"/>
  <c r="F92" i="4"/>
  <c r="G92" i="4"/>
  <c r="H92" i="4"/>
  <c r="I92" i="4"/>
  <c r="J92" i="4"/>
  <c r="K94" i="4"/>
  <c r="B92" i="4"/>
  <c r="C78" i="4"/>
  <c r="I128" i="1" l="1"/>
  <c r="I129" i="1" s="1"/>
  <c r="G128" i="1"/>
  <c r="G129" i="1" s="1"/>
  <c r="E80" i="1"/>
  <c r="K24" i="1"/>
  <c r="H128" i="1"/>
  <c r="H129" i="1" s="1"/>
  <c r="J128" i="1"/>
  <c r="J129" i="1" s="1"/>
  <c r="F128" i="1"/>
  <c r="F129" i="1" s="1"/>
  <c r="E101" i="1"/>
  <c r="K22" i="1"/>
  <c r="K45" i="1"/>
  <c r="K114" i="1"/>
  <c r="E128" i="1"/>
  <c r="K124" i="1"/>
  <c r="K101" i="1"/>
  <c r="K90" i="1"/>
  <c r="K117" i="1"/>
  <c r="B20" i="1"/>
  <c r="B19" i="1" s="1"/>
  <c r="K107" i="1"/>
  <c r="K95" i="1"/>
  <c r="D128" i="1"/>
  <c r="K81" i="1"/>
  <c r="D20" i="1"/>
  <c r="D19" i="1" s="1"/>
  <c r="D80" i="1" s="1"/>
  <c r="D75" i="1"/>
  <c r="K75" i="1" s="1"/>
  <c r="C81" i="1"/>
  <c r="B128" i="1"/>
  <c r="B80" i="1"/>
  <c r="C19" i="1"/>
  <c r="C80" i="1" s="1"/>
  <c r="K9" i="4"/>
  <c r="K10" i="4"/>
  <c r="K11" i="4"/>
  <c r="K12" i="4"/>
  <c r="K13" i="4"/>
  <c r="K14" i="4"/>
  <c r="K15" i="4"/>
  <c r="K16" i="4"/>
  <c r="K17" i="4"/>
  <c r="K18" i="4"/>
  <c r="K21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6" i="4"/>
  <c r="K77" i="4"/>
  <c r="K78" i="4"/>
  <c r="K79" i="4"/>
  <c r="K82" i="4"/>
  <c r="K83" i="4"/>
  <c r="K84" i="4"/>
  <c r="K85" i="4"/>
  <c r="K86" i="4"/>
  <c r="K87" i="4"/>
  <c r="K88" i="4"/>
  <c r="K89" i="4"/>
  <c r="K91" i="4"/>
  <c r="K93" i="4"/>
  <c r="K92" i="4" s="1"/>
  <c r="K96" i="4"/>
  <c r="K97" i="4"/>
  <c r="K98" i="4"/>
  <c r="K99" i="4"/>
  <c r="K100" i="4"/>
  <c r="K102" i="4"/>
  <c r="K103" i="4"/>
  <c r="K104" i="4"/>
  <c r="K106" i="4"/>
  <c r="K108" i="4"/>
  <c r="K109" i="4"/>
  <c r="K110" i="4"/>
  <c r="K111" i="4"/>
  <c r="K112" i="4"/>
  <c r="K113" i="4"/>
  <c r="K115" i="4"/>
  <c r="K116" i="4"/>
  <c r="K118" i="4"/>
  <c r="K119" i="4"/>
  <c r="K120" i="4"/>
  <c r="K122" i="4"/>
  <c r="K123" i="4"/>
  <c r="K125" i="4"/>
  <c r="K126" i="4"/>
  <c r="K127" i="4"/>
  <c r="K8" i="4"/>
  <c r="C124" i="4"/>
  <c r="C121" i="4"/>
  <c r="C117" i="4"/>
  <c r="C114" i="4"/>
  <c r="C107" i="4"/>
  <c r="C105" i="4"/>
  <c r="C101" i="4"/>
  <c r="C95" i="4"/>
  <c r="C90" i="4"/>
  <c r="K90" i="4" s="1"/>
  <c r="C81" i="4"/>
  <c r="C75" i="4"/>
  <c r="K75" i="4" s="1"/>
  <c r="C45" i="4"/>
  <c r="C22" i="4"/>
  <c r="C20" i="4" s="1"/>
  <c r="C19" i="4" s="1"/>
  <c r="C80" i="4" s="1"/>
  <c r="C7" i="4"/>
  <c r="B124" i="4"/>
  <c r="B121" i="4"/>
  <c r="B117" i="4"/>
  <c r="B114" i="4"/>
  <c r="B107" i="4"/>
  <c r="B105" i="4"/>
  <c r="B101" i="4"/>
  <c r="B95" i="4"/>
  <c r="K95" i="4" s="1"/>
  <c r="B90" i="4"/>
  <c r="B81" i="4"/>
  <c r="B75" i="4"/>
  <c r="B45" i="4"/>
  <c r="B22" i="4"/>
  <c r="B7" i="4"/>
  <c r="K130" i="4"/>
  <c r="K131" i="4"/>
  <c r="K20" i="1" l="1"/>
  <c r="K22" i="4"/>
  <c r="K128" i="1"/>
  <c r="K80" i="1"/>
  <c r="K45" i="4"/>
  <c r="K81" i="4"/>
  <c r="K105" i="4"/>
  <c r="K114" i="4"/>
  <c r="K121" i="4"/>
  <c r="K117" i="4"/>
  <c r="B20" i="4"/>
  <c r="B19" i="4" s="1"/>
  <c r="K19" i="4" s="1"/>
  <c r="K19" i="1"/>
  <c r="K101" i="4"/>
  <c r="B128" i="4"/>
  <c r="K107" i="4"/>
  <c r="K124" i="4"/>
  <c r="C128" i="1"/>
  <c r="C128" i="4"/>
  <c r="K128" i="4" s="1"/>
  <c r="K7" i="4"/>
  <c r="G129" i="4"/>
  <c r="H129" i="4"/>
  <c r="E129" i="4"/>
  <c r="F129" i="4"/>
  <c r="B80" i="4" l="1"/>
  <c r="K80" i="4" s="1"/>
  <c r="K20" i="4"/>
  <c r="I129" i="4"/>
  <c r="J129" i="4"/>
  <c r="D129" i="4" l="1"/>
  <c r="K129" i="4" s="1"/>
</calcChain>
</file>

<file path=xl/sharedStrings.xml><?xml version="1.0" encoding="utf-8"?>
<sst xmlns="http://schemas.openxmlformats.org/spreadsheetml/2006/main" count="271" uniqueCount="136">
  <si>
    <t>Аналитическая информация</t>
  </si>
  <si>
    <t>Ед.изм.: тыс.руб.</t>
  </si>
  <si>
    <t>Наименование показателя</t>
  </si>
  <si>
    <t>Примечание</t>
  </si>
  <si>
    <t>Налоговые и неналоговые доходы</t>
  </si>
  <si>
    <t xml:space="preserve">Налог на доходы физических лиц </t>
  </si>
  <si>
    <t>Акцизы по подакцизным товарам (продукции), производимым на территории РФ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</si>
  <si>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</si>
  <si>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</si>
  <si>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</si>
  <si>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 xml:space="preserve">Государственная пошлина по делам, рассматриваемым в судах общей юрисдикции, мировыми судьями 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</si>
  <si>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</si>
  <si>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</si>
  <si>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</si>
  <si>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</si>
  <si>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</si>
  <si>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</si>
  <si>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>Безвозмездные поступления от федерального и областного бюджетов бюджетной системы РФ</t>
  </si>
  <si>
    <t>ДОТАЦИИ</t>
  </si>
  <si>
    <t>СУБСИДИИ</t>
  </si>
  <si>
    <t>Субсидии на софинансирование капитальных вложений в объекты государственной и муниципальной собственности 20220077</t>
  </si>
  <si>
    <t>Субсидии на дорожную деятельность и осуществелие иных мероприятий в отношении автомобильных дорог общего пользования местного значения Курганской области 202 20216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</si>
  <si>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202 25097</t>
  </si>
  <si>
    <t>Субсидии на создание МТБ для реализации основных и дополнительных общеобразовательных программ цифрового и гуманитарного профилей в общеобразовательных организациях 20225169</t>
  </si>
  <si>
    <t>Субсидии на внедрение целевой модели цифровой образовательной среды в общеобразовательных организациях202 25210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</si>
  <si>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202 25304</t>
  </si>
  <si>
    <t>Субсидии на обеспечение развития и укрепления МТБ домов культур в населенных пунктах с числом жителей до 50 тыс.человек 202 25670</t>
  </si>
  <si>
    <t>Субсидии на мероприятия по обеспечению жильем молодых семей 202 25497</t>
  </si>
  <si>
    <t>Субсидии на поддержку государственных программ субъектов РФ и муниципальных программ формирования современной городской среды 202 25555</t>
  </si>
  <si>
    <t>Субсидии на обеспечение комплексного развития сельских территорий 202 25576</t>
  </si>
  <si>
    <t>Субсидии на обеспечение питанием обучающихся общеобразовательных организаций</t>
  </si>
  <si>
    <t>Субсидии на организацию отдыха детей в лагерях дневного пребывания в каникулярное время</t>
  </si>
  <si>
    <t>Субсидия на организацию отдыха детей, находящихся в ТЖС, в лагнрях дневного пребывания в каникулярное время</t>
  </si>
  <si>
    <t>Субсидии на организацию отдыха детей в загородных лагерях в каникулярное время</t>
  </si>
  <si>
    <t>Субсидии на реконструкцию и техперевооружение инженерной инфраструктуры муниципальных образований Курганской области</t>
  </si>
  <si>
    <t>Субсидии на дооборудование общественных территорий , благоустройство которых осуществлено в 2019 году в рамках муниципальных программ формирования комфортной городской среды</t>
  </si>
  <si>
    <t>СУБВЕНЦИИ</t>
  </si>
  <si>
    <t>Субвенции на исполнение государственных полномочий по образованию государственных комиссий по делам несовершеннолетних и защите их прав</t>
  </si>
  <si>
    <t>Субвенции на осуществление государственных полномочий по решению вопросов организации и ведения регистра муниципальных нормативных правовых актов Курганской области</t>
  </si>
  <si>
    <t>Субвенции на исполнение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</si>
  <si>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на выплату родителям детей, посещающих образовательные организации, реализующие образовательную программу дошкольного образования, компенсации платы, взимаемой с родителей (законных представителей) за присмотр и уход за детьми</t>
  </si>
  <si>
    <t>Субвенции на исполнение государственных полномочий по созданию административных комиссий</t>
  </si>
  <si>
    <t>Субвенции на осуществление отдельных государственных полномочий Курганской области в сфере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</si>
  <si>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Субвенция на меры социальной поддержки лиц, проживающих и работающих в сельских населенных пунктах, рабочих поселках</t>
  </si>
  <si>
    <t>Субвенции на исполнение полномочий органов государственной власти Курганской области по расчету и предоставлению дотаций</t>
  </si>
  <si>
    <t>Субвенции на осуществление государственных полномочий по организации проведения капитального ремонта общего имущества в многоквартирных домах</t>
  </si>
  <si>
    <t>Субвенции на исполнение государственных полномочий по хранению, комплектованию и использованию Архивного фонда Курганской области</t>
  </si>
  <si>
    <t>Субвенции на содержание детей в приемных семьях</t>
  </si>
  <si>
    <t>Субвенции на выплату вознаграждения опекунам (попечителям), приемным родителям</t>
  </si>
  <si>
    <t>Субвенции на содержание детей в семьях опекунов</t>
  </si>
  <si>
    <t>Субвенции на выплату единовременного денежного пособия при достижении усыновленным ребенком 10-летнего возраста</t>
  </si>
  <si>
    <t>Субвенции на выплату единовременного денежного пособия по истичению трех лет после усыновления</t>
  </si>
  <si>
    <t>Субвенции на исполнение государственных полномочий по содержанию органов опеки и попечительства</t>
  </si>
  <si>
    <t>Субвенции на исполнение государственных полномочий по содержанию органов местного самоуправления, осуществляющих полномочия по обеспечению жилими помещениями</t>
  </si>
  <si>
    <t>Субвенции на исполнение полномочий органов государственной власти Курганской области по расчету и предоставлению субвенций бюджетам поселений на осуществление переданных полномочий по первичному воискому учету, на которых отсутствуют структурные подразделения военных комиссариатов</t>
  </si>
  <si>
    <t>Субвенции на осуществление полномочий по составлению (изменению) списков кандидатов в присяжные заседатели федеральнфх судов общей юрисдикции в РФ</t>
  </si>
  <si>
    <t>Субвенции на выплату единовременного пособия при всех формах устройства детей, лишенных родительского попечения, в семью</t>
  </si>
  <si>
    <t>Субвенции на проведение Всероссийской переписи населения 2020 года</t>
  </si>
  <si>
    <t>Субвенции на осуществление переданных органам государственной власти субъектов РФ в соответствии с пунктом 1 ст.4 ФЗ от 15.11.1997г. №143-ФЗ "Об актах гражданского состояния" полномочий РФ на государственную регистраци. Актов гражданского состояния</t>
  </si>
  <si>
    <t>Субвенции на реализацию государственного стандарта дошкольного образования на оплату труда</t>
  </si>
  <si>
    <t>Субвенции на реализацию государственного стандарта дошкольного образования на учебно - наглядные пособия, технические средства обучения, игры, игрушки, расходные материалы</t>
  </si>
  <si>
    <t>Субвенции на реализацию государственного стандарта общего образования на оплату труда работников общеобразовательных организаций</t>
  </si>
  <si>
    <t>Субвенции на реализацию государственного стандарта общего образования на обеспечение учебного процесса</t>
  </si>
  <si>
    <t>Субвенции на организацию предоставления дополнительного профессионального образования педагогическим работникам</t>
  </si>
  <si>
    <t>ПРОЧИЕ МЕЖБЮДЖЕТНЫЕ ТРАНСФЕРТЫ</t>
  </si>
  <si>
    <t>Межбюджетные трансферты от поселений</t>
  </si>
  <si>
    <t>Прочие безвозмездные поступления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</si>
  <si>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</si>
  <si>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ДОХОДОВ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</si>
  <si>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</si>
  <si>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</si>
  <si>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</si>
  <si>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</si>
  <si>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Судебная система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</si>
  <si>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</si>
  <si>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Обеспечение проведения выборов и референдумов</t>
  </si>
  <si>
    <t xml:space="preserve">      Резервные фонды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</si>
  <si>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</si>
  <si>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</si>
  <si>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</si>
  <si>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</si>
  <si>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</si>
  <si>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Общеэкономические вопросы</t>
  </si>
  <si>
    <t xml:space="preserve">      Сельское хозяйство и рыболовство</t>
  </si>
  <si>
    <t xml:space="preserve">      Водное хозяйство</t>
  </si>
  <si>
    <t xml:space="preserve">      Дорожное хозяйство (дорожные фонды)</t>
  </si>
  <si>
    <t xml:space="preserve">      Другие вопросы в области национальной экономики</t>
  </si>
  <si>
    <t xml:space="preserve">    ЖИЛИЩНО-КОММУНАЛЬНОЕ ХОЗЯЙСТВО</t>
  </si>
  <si>
    <t xml:space="preserve">      Жилищное хозяйство</t>
  </si>
  <si>
    <t xml:space="preserve">      Коммунальное хозяйство</t>
  </si>
  <si>
    <t xml:space="preserve">      Благоустройство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</si>
  <si>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</si>
  <si>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</si>
  <si>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</si>
  <si>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</si>
  <si>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</si>
  <si>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</si>
  <si>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    Профессиональная подготовка, переподготовка и повышение квалификации</t>
  </si>
  <si>
    <t xml:space="preserve">      Молодежная политика</t>
  </si>
  <si>
    <t xml:space="preserve">      Другие вопросы в области образования</t>
  </si>
  <si>
    <t xml:space="preserve">    КУЛЬТУРА, КИНЕМАТОГРАФИЯ</t>
  </si>
  <si>
    <t xml:space="preserve">      Культура</t>
  </si>
  <si>
    <t xml:space="preserve">      Другие вопросы в области культуры, кинематографии</t>
  </si>
  <si>
    <t xml:space="preserve">    СОЦИАЛЬНАЯ ПОЛИТИКА</t>
  </si>
  <si>
    <t xml:space="preserve">      Социальное обеспечение населения</t>
  </si>
  <si>
    <t xml:space="preserve">      Охрана семьи и детства</t>
  </si>
  <si>
    <t xml:space="preserve">      Другие вопросы в области социальной политики</t>
  </si>
  <si>
    <t xml:space="preserve">    ФИЗИЧЕСКАЯ КУЛЬТУРА И СПОРТ</t>
  </si>
  <si>
    <t xml:space="preserve">      Физическая культура</t>
  </si>
  <si>
    <t xml:space="preserve">      Массовый спорт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</si>
  <si>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</si>
  <si>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</si>
  <si>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 xml:space="preserve">      Иные дотации</t>
  </si>
  <si>
    <t>ВСЕГО РАСХОДОВ:</t>
  </si>
  <si>
    <t xml:space="preserve"> </t>
  </si>
  <si>
    <t>Прочие межбюджетные трансферты общего характера</t>
  </si>
  <si>
    <t>Субвенции на выплаты единовременного денежного пособия при получении усыновленным ребенком основного общего образования</t>
  </si>
  <si>
    <t>Субсидии на государственную поддержку отрасли культуры</t>
  </si>
  <si>
    <t>Субсидии на подготовку проектов генеральных планов поселений, городских округов и правил землепользования и застройки поселений, городских округов</t>
  </si>
  <si>
    <t>Субвенции на осуществление органами местного самоуправления муниципальных районов полномочий по расчету и предоствалению субвенций по первичному воинскому учету бюджетам поселений</t>
  </si>
  <si>
    <t>Дефицит</t>
  </si>
  <si>
    <t>Иные межбюджетные трансферты</t>
  </si>
  <si>
    <t xml:space="preserve">       Гражданская оборона</t>
  </si>
  <si>
    <t xml:space="preserve">отклонение </t>
  </si>
  <si>
    <t>Субсидии на обеспечение комплексного  развития сельских территорий.Благоустройство сельских территорий 202  5764</t>
  </si>
  <si>
    <t>Субсидии на реализацию мероприятий   по модернизации школьных систем образования 202 L7500</t>
  </si>
  <si>
    <t>Субсидии на обеспечение комплексного  развития сельских территорий.Реализация проектов комплексного развития сельских территорий (сельских агломераций) 202  L5765</t>
  </si>
  <si>
    <t>первоначальное решение № 175 от 28.12.2022г.</t>
  </si>
  <si>
    <t>уточнение бюджета февраль 2023</t>
  </si>
  <si>
    <t>об уточнении плановых показателей доходов и расходов бюджета Притобольного района на 2023г.</t>
  </si>
  <si>
    <t>отклонение</t>
  </si>
  <si>
    <t>Уточнение местного бюджета</t>
  </si>
  <si>
    <t>Защита населения и территории от чрезвычайных ситуаций природного и техногенного характера, пожарная безопасность</t>
  </si>
  <si>
    <t>уточнение бюджета июль 2023</t>
  </si>
  <si>
    <t>Уточнение  местного бюджета</t>
  </si>
  <si>
    <t>уточнение бюджета 14  август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</si>
</sst>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0"/>
      <color rgb="FF000000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  <charset val="204"/>
    </font>
    <font>
      <sz val="10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</borders>
  <cellStyleXfs count="7">
    <xf numFmtId="0" fontId="0" fillId="0" borderId="0"/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4" fontId="5" fillId="3" borderId="1">
      <alignment horizontal="right" vertical="top" shrinkToFit="1"/>
    </xf>
    <xf numFmtId="1" fontId="3" fillId="0" borderId="1">
      <alignment horizontal="center" vertical="top" shrinkToFit="1"/>
    </xf>
    <xf numFmtId="0" fontId="5" fillId="0" borderId="1">
      <alignment vertical="top" wrapText="1"/>
    </xf>
    <xf numFmtId="0" fontId="5" fillId="0" borderId="1">
      <alignment horizontal="left"/>
    </xf>
  </cellStyleXfs>
  <cellXfs count="70">
    <xf numFmtId="0" fontId="0" fillId="0" borderId="0" xfId="0"/>
    <xf numFmtId="0" fontId="0" fillId="2" borderId="0" xfId="0" applyFill="1"/>
    <xf numFmtId="0" fontId="0" fillId="0" borderId="0" xfId="0" applyAlignment="1">
      <alignment wrapText="1"/>
    </xf>
    <xf numFmtId="0" fontId="4" fillId="0" borderId="1" xfId="1" applyFont="1" applyAlignment="1">
      <alignment vertical="center" wrapText="1"/>
    </xf>
    <xf numFmtId="164" fontId="5" fillId="2" borderId="4" xfId="3" applyNumberFormat="1" applyFill="1" applyBorder="1" applyProtection="1">
      <alignment horizontal="right" vertical="top" shrinkToFit="1"/>
    </xf>
    <xf numFmtId="164" fontId="0" fillId="0" borderId="4" xfId="0" applyNumberFormat="1" applyBorder="1" applyAlignment="1">
      <alignment vertical="top"/>
    </xf>
    <xf numFmtId="0" fontId="0" fillId="0" borderId="4" xfId="0" applyBorder="1" applyAlignment="1">
      <alignment vertical="top" wrapText="1"/>
    </xf>
    <xf numFmtId="0" fontId="3" fillId="0" borderId="1" xfId="1" applyAlignment="1">
      <alignment vertical="center" wrapText="1"/>
    </xf>
    <xf numFmtId="0" fontId="6" fillId="0" borderId="1" xfId="1" applyFont="1" applyAlignment="1">
      <alignment vertical="center" wrapText="1"/>
    </xf>
    <xf numFmtId="164" fontId="4" fillId="2" borderId="4" xfId="3" applyNumberFormat="1" applyFont="1" applyFill="1" applyBorder="1" applyProtection="1">
      <alignment horizontal="right" vertical="top" shrinkToFit="1"/>
    </xf>
    <xf numFmtId="164" fontId="5" fillId="2" borderId="4" xfId="3" applyNumberFormat="1" applyFont="1" applyFill="1" applyBorder="1" applyProtection="1">
      <alignment horizontal="right" vertical="top" shrinkToFit="1"/>
    </xf>
    <xf numFmtId="164" fontId="7" fillId="0" borderId="4" xfId="0" applyNumberFormat="1" applyFont="1" applyBorder="1" applyAlignment="1">
      <alignment vertical="top"/>
    </xf>
    <xf numFmtId="0" fontId="1" fillId="0" borderId="4" xfId="0" applyFont="1" applyBorder="1" applyAlignment="1">
      <alignment vertical="top" wrapText="1"/>
    </xf>
    <xf numFmtId="0" fontId="8" fillId="4" borderId="4" xfId="0" applyFont="1" applyFill="1" applyBorder="1" applyAlignment="1">
      <alignment horizontal="left" vertical="center" wrapText="1"/>
    </xf>
    <xf numFmtId="0" fontId="5" fillId="0" borderId="1" xfId="5" applyNumberFormat="1" applyFont="1" applyProtection="1">
      <alignment vertical="top" wrapText="1"/>
    </xf>
    <xf numFmtId="0" fontId="2" fillId="0" borderId="4" xfId="0" applyFont="1" applyBorder="1" applyAlignment="1">
      <alignment vertical="top" wrapText="1"/>
    </xf>
    <xf numFmtId="0" fontId="6" fillId="0" borderId="1" xfId="5" applyNumberFormat="1" applyFont="1" applyProtection="1">
      <alignment vertical="top" wrapText="1"/>
    </xf>
    <xf numFmtId="0" fontId="5" fillId="0" borderId="1" xfId="5" applyNumberFormat="1" applyProtection="1">
      <alignment vertical="top" wrapText="1"/>
    </xf>
    <xf numFmtId="0" fontId="0" fillId="0" borderId="4" xfId="0" applyBorder="1"/>
    <xf numFmtId="0" fontId="0" fillId="0" borderId="4" xfId="0" applyBorder="1" applyAlignment="1">
      <alignment wrapText="1"/>
    </xf>
    <xf numFmtId="0" fontId="0" fillId="0" borderId="4" xfId="0" applyBorder="1"/>
    <xf numFmtId="0" fontId="6" fillId="0" borderId="4" xfId="5" applyNumberFormat="1" applyFont="1" applyFill="1" applyBorder="1" applyProtection="1">
      <alignment vertical="top" wrapText="1"/>
    </xf>
    <xf numFmtId="0" fontId="0" fillId="2" borderId="4" xfId="0" applyFill="1" applyBorder="1"/>
    <xf numFmtId="164" fontId="0" fillId="2" borderId="4" xfId="0" applyNumberFormat="1" applyFill="1" applyBorder="1"/>
    <xf numFmtId="164" fontId="0" fillId="0" borderId="4" xfId="0" applyNumberFormat="1" applyBorder="1"/>
    <xf numFmtId="0" fontId="0" fillId="0" borderId="6" xfId="0" applyBorder="1" applyAlignment="1">
      <alignment horizontal="center" vertical="center" wrapText="1"/>
    </xf>
    <xf numFmtId="0" fontId="2" fillId="0" borderId="0" xfId="0" applyFont="1"/>
    <xf numFmtId="164" fontId="5" fillId="5" borderId="4" xfId="3" applyNumberFormat="1" applyFill="1" applyBorder="1" applyProtection="1">
      <alignment horizontal="right" vertical="top" shrinkToFit="1"/>
    </xf>
    <xf numFmtId="164" fontId="4" fillId="5" borderId="4" xfId="3" applyNumberFormat="1" applyFont="1" applyFill="1" applyBorder="1" applyProtection="1">
      <alignment horizontal="right" vertical="top" shrinkToFit="1"/>
    </xf>
    <xf numFmtId="164" fontId="2" fillId="5" borderId="4" xfId="0" applyNumberFormat="1" applyFont="1" applyFill="1" applyBorder="1" applyAlignment="1">
      <alignment vertical="top"/>
    </xf>
    <xf numFmtId="164" fontId="0" fillId="5" borderId="4" xfId="0" applyNumberFormat="1" applyFill="1" applyBorder="1" applyAlignment="1">
      <alignment vertical="top"/>
    </xf>
    <xf numFmtId="0" fontId="9" fillId="2" borderId="4" xfId="0" applyFont="1" applyFill="1" applyBorder="1"/>
    <xf numFmtId="0" fontId="0" fillId="0" borderId="7" xfId="0" applyBorder="1" applyAlignment="1">
      <alignment horizontal="center" vertical="center" wrapText="1"/>
    </xf>
    <xf numFmtId="0" fontId="0" fillId="2" borderId="0" xfId="0" applyFill="1" applyAlignment="1">
      <alignment horizontal="center" wrapText="1"/>
    </xf>
    <xf numFmtId="0" fontId="2" fillId="2" borderId="0" xfId="0" applyFont="1" applyFill="1"/>
    <xf numFmtId="0" fontId="0" fillId="0" borderId="4" xfId="0" applyBorder="1"/>
    <xf numFmtId="0" fontId="0" fillId="0" borderId="4" xfId="0" applyBorder="1" applyAlignment="1">
      <alignment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5" borderId="3" xfId="6" applyNumberFormat="1" applyFill="1" applyBorder="1" applyProtection="1">
      <alignment horizontal="left"/>
    </xf>
    <xf numFmtId="164" fontId="5" fillId="5" borderId="8" xfId="3" applyNumberFormat="1" applyFill="1" applyBorder="1" applyProtection="1">
      <alignment horizontal="right" vertical="top" shrinkToFit="1"/>
    </xf>
    <xf numFmtId="0" fontId="0" fillId="5" borderId="6" xfId="0" applyFill="1" applyBorder="1" applyAlignment="1">
      <alignment wrapText="1"/>
    </xf>
    <xf numFmtId="0" fontId="4" fillId="5" borderId="1" xfId="1" applyFont="1" applyFill="1" applyAlignment="1">
      <alignment vertical="center" wrapText="1"/>
    </xf>
    <xf numFmtId="0" fontId="0" fillId="5" borderId="4" xfId="0" applyFill="1" applyBorder="1" applyAlignment="1">
      <alignment vertical="top" wrapText="1"/>
    </xf>
    <xf numFmtId="0" fontId="5" fillId="2" borderId="10" xfId="6" applyNumberFormat="1" applyFill="1" applyBorder="1" applyProtection="1">
      <alignment horizontal="left"/>
    </xf>
    <xf numFmtId="164" fontId="5" fillId="2" borderId="11" xfId="3" applyNumberFormat="1" applyFill="1" applyBorder="1" applyProtection="1">
      <alignment horizontal="right" vertical="top" shrinkToFit="1"/>
    </xf>
    <xf numFmtId="0" fontId="0" fillId="2" borderId="4" xfId="0" applyFill="1" applyBorder="1" applyAlignment="1">
      <alignment wrapText="1"/>
    </xf>
    <xf numFmtId="164" fontId="3" fillId="2" borderId="4" xfId="3" applyNumberFormat="1" applyFont="1" applyFill="1" applyBorder="1" applyProtection="1">
      <alignment horizontal="right" vertical="top" shrinkToFit="1"/>
    </xf>
    <xf numFmtId="164" fontId="0" fillId="0" borderId="4" xfId="0" applyNumberFormat="1" applyFont="1" applyBorder="1" applyAlignment="1">
      <alignment vertical="top"/>
    </xf>
    <xf numFmtId="0" fontId="4" fillId="2" borderId="1" xfId="1" applyFont="1" applyFill="1" applyAlignment="1">
      <alignment vertical="center" wrapText="1"/>
    </xf>
    <xf numFmtId="0" fontId="0" fillId="2" borderId="4" xfId="0" applyFill="1" applyBorder="1" applyAlignment="1">
      <alignment vertical="top" wrapText="1"/>
    </xf>
    <xf numFmtId="164" fontId="0" fillId="5" borderId="4" xfId="0" applyNumberFormat="1" applyFont="1" applyFill="1" applyBorder="1" applyAlignment="1">
      <alignment vertical="top"/>
    </xf>
    <xf numFmtId="164" fontId="6" fillId="2" borderId="4" xfId="3" applyNumberFormat="1" applyFont="1" applyFill="1" applyBorder="1" applyProtection="1">
      <alignment horizontal="right" vertical="top" shrinkToFit="1"/>
    </xf>
    <xf numFmtId="0" fontId="0" fillId="0" borderId="0" xfId="0" applyAlignment="1">
      <alignment horizontal="center"/>
    </xf>
    <xf numFmtId="0" fontId="3" fillId="0" borderId="1" xfId="1" applyNumberFormat="1" applyProtection="1">
      <alignment horizontal="center" vertical="center" wrapText="1"/>
    </xf>
    <xf numFmtId="0" fontId="3" fillId="0" borderId="1" xfId="1">
      <alignment horizontal="center" vertical="center" wrapText="1"/>
    </xf>
    <xf numFmtId="0" fontId="3" fillId="2" borderId="2" xfId="2" applyNumberFormat="1" applyFill="1" applyBorder="1" applyProtection="1">
      <alignment horizontal="center" vertical="center" wrapText="1"/>
    </xf>
    <xf numFmtId="0" fontId="3" fillId="2" borderId="2" xfId="2" applyFill="1" applyBorder="1">
      <alignment horizontal="center" vertical="center" wrapText="1"/>
    </xf>
    <xf numFmtId="0" fontId="3" fillId="2" borderId="8" xfId="2" applyNumberFormat="1" applyFill="1" applyBorder="1" applyProtection="1">
      <alignment horizontal="center" vertical="center" wrapText="1"/>
    </xf>
    <xf numFmtId="0" fontId="3" fillId="2" borderId="9" xfId="2" applyNumberFormat="1" applyFill="1" applyBorder="1" applyProtection="1">
      <alignment horizontal="center" vertical="center" wrapText="1"/>
    </xf>
    <xf numFmtId="0" fontId="0" fillId="0" borderId="4" xfId="0" applyBorder="1"/>
    <xf numFmtId="0" fontId="3" fillId="2" borderId="3" xfId="2" applyNumberFormat="1" applyFill="1" applyBorder="1" applyProtection="1">
      <alignment horizontal="center" vertical="center" wrapText="1"/>
    </xf>
    <xf numFmtId="0" fontId="3" fillId="2" borderId="5" xfId="2" applyNumberFormat="1" applyFill="1" applyBorder="1" applyProtection="1">
      <alignment horizontal="center" vertic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4" xfId="0" applyBorder="1" applyAlignment="1">
      <alignment wrapText="1"/>
    </xf>
    <xf numFmtId="0" fontId="3" fillId="2" borderId="6" xfId="2" applyNumberFormat="1" applyFill="1" applyBorder="1" applyAlignment="1" applyProtection="1">
      <alignment horizontal="center" vertical="center" wrapText="1"/>
    </xf>
    <xf numFmtId="0" fontId="3" fillId="2" borderId="7" xfId="2" applyNumberForma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7">
    <cellStyle name="xl22" xfId="1"/>
    <cellStyle name="xl26" xfId="4"/>
    <cellStyle name="xl38" xfId="6"/>
    <cellStyle name="xl43" xfId="2"/>
    <cellStyle name="xl61" xfId="5"/>
    <cellStyle name="xl64" xfId="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35"/>
  <sheetViews>
    <sheetView topLeftCell="A87" workbookViewId="0">
      <selection activeCell="A2" sqref="A2:L2"/>
    </sheetView>
  </sheetViews>
  <sheetFormatPr defaultRowHeight="15" x14ac:dyDescent="0.25"/>
  <cols>
    <col min="1" max="1" width="50.7109375" customWidth="1"/>
    <col min="2" max="2" width="19.7109375" style="1" customWidth="1"/>
    <col min="3" max="3" width="18.5703125" style="1" customWidth="1"/>
    <col min="4" max="4" width="14.28515625" style="1" hidden="1" customWidth="1"/>
    <col min="5" max="5" width="9.42578125" hidden="1" customWidth="1"/>
    <col min="6" max="6" width="10.42578125" style="1" hidden="1" customWidth="1"/>
    <col min="7" max="7" width="10.42578125" hidden="1" customWidth="1"/>
    <col min="8" max="8" width="9.42578125" hidden="1" customWidth="1"/>
    <col min="9" max="9" width="14" hidden="1" customWidth="1"/>
    <col min="10" max="10" width="13.140625" hidden="1" customWidth="1"/>
    <col min="11" max="11" width="15.7109375" customWidth="1"/>
    <col min="12" max="12" width="23.5703125" style="2" customWidth="1"/>
    <col min="13" max="13" width="9.140625" style="1"/>
    <col min="14" max="14" width="11.85546875" customWidth="1"/>
  </cols>
  <sheetData>
    <row r="2" spans="1:13" x14ac:dyDescent="0.25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3" x14ac:dyDescent="0.25">
      <c r="A3" s="53" t="s">
        <v>129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1:13" x14ac:dyDescent="0.25">
      <c r="E4" t="s">
        <v>1</v>
      </c>
      <c r="G4" t="s">
        <v>1</v>
      </c>
    </row>
    <row r="5" spans="1:13" ht="14.45" customHeight="1" x14ac:dyDescent="0.25">
      <c r="A5" s="54" t="s">
        <v>2</v>
      </c>
      <c r="B5" s="56" t="s">
        <v>127</v>
      </c>
      <c r="C5" s="58" t="s">
        <v>128</v>
      </c>
      <c r="D5" s="66"/>
      <c r="E5" s="60"/>
      <c r="F5" s="61"/>
      <c r="G5" s="60"/>
      <c r="H5" s="63"/>
      <c r="I5" s="68"/>
      <c r="J5" s="68"/>
      <c r="K5" s="25"/>
      <c r="L5" s="65" t="s">
        <v>3</v>
      </c>
    </row>
    <row r="6" spans="1:13" ht="48.75" customHeight="1" x14ac:dyDescent="0.25">
      <c r="A6" s="55"/>
      <c r="B6" s="57"/>
      <c r="C6" s="59"/>
      <c r="D6" s="67"/>
      <c r="E6" s="60"/>
      <c r="F6" s="62"/>
      <c r="G6" s="60"/>
      <c r="H6" s="64"/>
      <c r="I6" s="69"/>
      <c r="J6" s="69"/>
      <c r="K6" s="32" t="s">
        <v>130</v>
      </c>
      <c r="L6" s="65"/>
      <c r="M6" s="33"/>
    </row>
    <row r="7" spans="1:13" x14ac:dyDescent="0.25">
      <c r="A7" s="3" t="s">
        <v>4</v>
      </c>
      <c r="B7" s="4">
        <f t="shared" ref="B7:C7" si="0">SUM(B8:B18)</f>
        <v>56751</v>
      </c>
      <c r="C7" s="4">
        <f t="shared" si="0"/>
        <v>56751</v>
      </c>
      <c r="D7" s="4"/>
      <c r="E7" s="4"/>
      <c r="F7" s="4"/>
      <c r="G7" s="4"/>
      <c r="H7" s="4"/>
      <c r="I7" s="4"/>
      <c r="J7" s="4"/>
      <c r="K7" s="4">
        <f>SUM(K8:K18)</f>
        <v>0</v>
      </c>
      <c r="L7" s="6"/>
    </row>
    <row r="8" spans="1:13" x14ac:dyDescent="0.25">
      <c r="A8" s="7" t="s">
        <v>5</v>
      </c>
      <c r="B8" s="4">
        <v>37744</v>
      </c>
      <c r="C8" s="4">
        <v>37744</v>
      </c>
      <c r="D8" s="4"/>
      <c r="E8" s="5"/>
      <c r="F8" s="4"/>
      <c r="G8" s="5"/>
      <c r="H8" s="5"/>
      <c r="I8" s="5"/>
      <c r="J8" s="5"/>
      <c r="K8" s="4">
        <f>C8-B8</f>
        <v>0</v>
      </c>
      <c r="L8" s="6" t="s">
        <v>123</v>
      </c>
    </row>
    <row r="9" spans="1:13" ht="25.5" x14ac:dyDescent="0.25">
      <c r="A9" s="7" t="s">
        <v>6</v>
      </c>
      <c r="B9" s="4">
        <v>6525</v>
      </c>
      <c r="C9" s="4">
        <v>6525</v>
      </c>
      <c r="D9" s="4"/>
      <c r="E9" s="5"/>
      <c r="F9" s="4"/>
      <c r="G9" s="5"/>
      <c r="H9" s="5"/>
      <c r="I9" s="5"/>
      <c r="J9" s="5"/>
      <c r="K9" s="4">
        <f t="shared" ref="K9:K72" si="1">C9-B9</f>
        <v>0</v>
      </c>
      <c r="L9" s="6"/>
    </row>
    <row r="10" spans="1:13" ht="25.5" hidden="1" customHeight="1" x14ac:dyDescent="0.25">
      <c r="A10" s="7" t="s">
        <v>7</v>
      </c>
      <c r="B10" s="4"/>
      <c r="C10" s="4"/>
      <c r="D10" s="4"/>
      <c r="E10" s="5"/>
      <c r="F10" s="4"/>
      <c r="G10" s="5"/>
      <c r="H10" s="5"/>
      <c r="I10" s="5"/>
      <c r="J10" s="5"/>
      <c r="K10" s="4">
        <f t="shared" si="1"/>
        <v>0</v>
      </c>
      <c r="L10" s="6"/>
    </row>
    <row r="11" spans="1:13" x14ac:dyDescent="0.25">
      <c r="A11" s="7" t="s">
        <v>8</v>
      </c>
      <c r="B11" s="4">
        <v>3710</v>
      </c>
      <c r="C11" s="4">
        <v>3710</v>
      </c>
      <c r="D11" s="4"/>
      <c r="E11" s="5"/>
      <c r="F11" s="4"/>
      <c r="G11" s="5"/>
      <c r="H11" s="5"/>
      <c r="I11" s="5"/>
      <c r="J11" s="5"/>
      <c r="K11" s="4">
        <f t="shared" si="1"/>
        <v>0</v>
      </c>
      <c r="L11" s="6"/>
    </row>
    <row r="12" spans="1:13" ht="25.5" x14ac:dyDescent="0.25">
      <c r="A12" s="7" t="s">
        <v>9</v>
      </c>
      <c r="B12" s="4">
        <v>1400</v>
      </c>
      <c r="C12" s="4">
        <v>1400</v>
      </c>
      <c r="D12" s="4"/>
      <c r="E12" s="5"/>
      <c r="F12" s="4"/>
      <c r="G12" s="5"/>
      <c r="H12" s="5"/>
      <c r="I12" s="5"/>
      <c r="J12" s="5"/>
      <c r="K12" s="4">
        <f t="shared" si="1"/>
        <v>0</v>
      </c>
      <c r="L12" s="6"/>
    </row>
    <row r="13" spans="1:13" ht="38.25" x14ac:dyDescent="0.25">
      <c r="A13" s="7" t="s">
        <v>10</v>
      </c>
      <c r="B13" s="4">
        <v>1600</v>
      </c>
      <c r="C13" s="4">
        <v>1600</v>
      </c>
      <c r="D13" s="4"/>
      <c r="E13" s="5"/>
      <c r="F13" s="4"/>
      <c r="G13" s="5"/>
      <c r="H13" s="5"/>
      <c r="I13" s="5"/>
      <c r="J13" s="5"/>
      <c r="K13" s="4">
        <f t="shared" si="1"/>
        <v>0</v>
      </c>
      <c r="L13" s="6"/>
    </row>
    <row r="14" spans="1:13" ht="25.5" x14ac:dyDescent="0.25">
      <c r="A14" s="7" t="s">
        <v>11</v>
      </c>
      <c r="B14" s="4">
        <v>489</v>
      </c>
      <c r="C14" s="4">
        <v>489</v>
      </c>
      <c r="D14" s="4"/>
      <c r="E14" s="5"/>
      <c r="F14" s="4"/>
      <c r="G14" s="5"/>
      <c r="H14" s="5"/>
      <c r="I14" s="5"/>
      <c r="J14" s="5"/>
      <c r="K14" s="4">
        <f t="shared" si="1"/>
        <v>0</v>
      </c>
      <c r="L14" s="6"/>
    </row>
    <row r="15" spans="1:13" x14ac:dyDescent="0.25">
      <c r="A15" s="7" t="s">
        <v>12</v>
      </c>
      <c r="B15" s="4">
        <v>12</v>
      </c>
      <c r="C15" s="4">
        <v>12</v>
      </c>
      <c r="D15" s="4"/>
      <c r="E15" s="5"/>
      <c r="F15" s="4"/>
      <c r="G15" s="5"/>
      <c r="H15" s="5"/>
      <c r="I15" s="5"/>
      <c r="J15" s="5"/>
      <c r="K15" s="4">
        <f t="shared" si="1"/>
        <v>0</v>
      </c>
      <c r="L15" s="6"/>
    </row>
    <row r="16" spans="1:13" ht="25.5" x14ac:dyDescent="0.25">
      <c r="A16" s="7" t="s">
        <v>13</v>
      </c>
      <c r="B16" s="4">
        <v>4071</v>
      </c>
      <c r="C16" s="4">
        <v>4071</v>
      </c>
      <c r="D16" s="4"/>
      <c r="E16" s="5"/>
      <c r="F16" s="4"/>
      <c r="G16" s="5"/>
      <c r="H16" s="5"/>
      <c r="I16" s="5"/>
      <c r="J16" s="5"/>
      <c r="K16" s="4">
        <f t="shared" si="1"/>
        <v>0</v>
      </c>
      <c r="L16" s="6"/>
    </row>
    <row r="17" spans="1:12" ht="25.5" x14ac:dyDescent="0.25">
      <c r="A17" s="7" t="s">
        <v>14</v>
      </c>
      <c r="B17" s="4">
        <v>350</v>
      </c>
      <c r="C17" s="4">
        <v>350</v>
      </c>
      <c r="D17" s="4"/>
      <c r="E17" s="5"/>
      <c r="F17" s="4"/>
      <c r="G17" s="5"/>
      <c r="H17" s="5"/>
      <c r="I17" s="5"/>
      <c r="J17" s="5"/>
      <c r="K17" s="4">
        <f t="shared" si="1"/>
        <v>0</v>
      </c>
      <c r="L17" s="6"/>
    </row>
    <row r="18" spans="1:12" x14ac:dyDescent="0.25">
      <c r="A18" s="8" t="s">
        <v>15</v>
      </c>
      <c r="B18" s="4">
        <v>850</v>
      </c>
      <c r="C18" s="4">
        <v>850</v>
      </c>
      <c r="D18" s="4"/>
      <c r="E18" s="5"/>
      <c r="F18" s="4"/>
      <c r="G18" s="5"/>
      <c r="H18" s="5"/>
      <c r="I18" s="5"/>
      <c r="J18" s="5"/>
      <c r="K18" s="4">
        <f t="shared" si="1"/>
        <v>0</v>
      </c>
      <c r="L18" s="6"/>
    </row>
    <row r="19" spans="1:12" x14ac:dyDescent="0.25">
      <c r="A19" s="3" t="s">
        <v>16</v>
      </c>
      <c r="B19" s="4">
        <f t="shared" ref="B19:C19" si="2">SUM(B20,B78,B79)</f>
        <v>405403.89999999997</v>
      </c>
      <c r="C19" s="4">
        <f t="shared" si="2"/>
        <v>406053.89999999997</v>
      </c>
      <c r="D19" s="4"/>
      <c r="E19" s="4"/>
      <c r="F19" s="4"/>
      <c r="G19" s="4"/>
      <c r="H19" s="4"/>
      <c r="I19" s="9"/>
      <c r="J19" s="9"/>
      <c r="K19" s="4">
        <f t="shared" si="1"/>
        <v>650</v>
      </c>
      <c r="L19" s="6"/>
    </row>
    <row r="20" spans="1:12" ht="25.5" x14ac:dyDescent="0.25">
      <c r="A20" s="7" t="s">
        <v>17</v>
      </c>
      <c r="B20" s="4">
        <f>SUM(B21,B22,B45,B75)</f>
        <v>405308.89999999997</v>
      </c>
      <c r="C20" s="4">
        <f>SUM(C21,C22,C45,C75)</f>
        <v>405308.89999999997</v>
      </c>
      <c r="D20" s="4"/>
      <c r="E20" s="4"/>
      <c r="F20" s="4"/>
      <c r="G20" s="4"/>
      <c r="H20" s="4"/>
      <c r="I20" s="4"/>
      <c r="J20" s="4"/>
      <c r="K20" s="4">
        <f t="shared" si="1"/>
        <v>0</v>
      </c>
      <c r="L20" s="6"/>
    </row>
    <row r="21" spans="1:12" x14ac:dyDescent="0.25">
      <c r="A21" s="3" t="s">
        <v>18</v>
      </c>
      <c r="B21" s="9">
        <v>157675</v>
      </c>
      <c r="C21" s="9">
        <v>157675</v>
      </c>
      <c r="D21" s="28"/>
      <c r="E21" s="5"/>
      <c r="F21" s="9"/>
      <c r="G21" s="5"/>
      <c r="H21" s="5"/>
      <c r="I21" s="29"/>
      <c r="J21" s="29"/>
      <c r="K21" s="4">
        <f t="shared" si="1"/>
        <v>0</v>
      </c>
      <c r="L21" s="6"/>
    </row>
    <row r="22" spans="1:12" x14ac:dyDescent="0.25">
      <c r="A22" s="3" t="s">
        <v>19</v>
      </c>
      <c r="B22" s="9">
        <f>SUM(B23:B44)</f>
        <v>72506.100000000006</v>
      </c>
      <c r="C22" s="9">
        <f>SUM(C23:C44)</f>
        <v>72506.100000000006</v>
      </c>
      <c r="D22" s="9"/>
      <c r="E22" s="9"/>
      <c r="F22" s="9"/>
      <c r="G22" s="9"/>
      <c r="H22" s="9"/>
      <c r="I22" s="9"/>
      <c r="J22" s="9"/>
      <c r="K22" s="4">
        <f t="shared" si="1"/>
        <v>0</v>
      </c>
      <c r="L22" s="6"/>
    </row>
    <row r="23" spans="1:12" ht="38.25" hidden="1" customHeight="1" x14ac:dyDescent="0.25">
      <c r="A23" s="7" t="s">
        <v>20</v>
      </c>
      <c r="B23" s="4"/>
      <c r="C23" s="4"/>
      <c r="D23" s="4"/>
      <c r="E23" s="5"/>
      <c r="F23" s="4"/>
      <c r="G23" s="5"/>
      <c r="H23" s="5"/>
      <c r="I23" s="5"/>
      <c r="J23" s="5"/>
      <c r="K23" s="4">
        <f t="shared" si="1"/>
        <v>0</v>
      </c>
      <c r="L23" s="6"/>
    </row>
    <row r="24" spans="1:12" ht="51" x14ac:dyDescent="0.25">
      <c r="A24" s="7" t="s">
        <v>21</v>
      </c>
      <c r="B24" s="4">
        <v>9956.5</v>
      </c>
      <c r="C24" s="4">
        <v>9956.5</v>
      </c>
      <c r="D24" s="27"/>
      <c r="E24" s="5"/>
      <c r="F24" s="4"/>
      <c r="G24" s="5"/>
      <c r="H24" s="5"/>
      <c r="I24" s="5"/>
      <c r="J24" s="5"/>
      <c r="K24" s="4">
        <f t="shared" si="1"/>
        <v>0</v>
      </c>
      <c r="L24" s="6"/>
    </row>
    <row r="25" spans="1:12" ht="63.75" hidden="1" customHeight="1" x14ac:dyDescent="0.25">
      <c r="A25" s="7" t="s">
        <v>22</v>
      </c>
      <c r="B25" s="4"/>
      <c r="C25" s="4"/>
      <c r="D25" s="4"/>
      <c r="E25" s="5"/>
      <c r="F25" s="4"/>
      <c r="G25" s="5"/>
      <c r="H25" s="5"/>
      <c r="I25" s="5"/>
      <c r="J25" s="5"/>
      <c r="K25" s="4">
        <f t="shared" si="1"/>
        <v>0</v>
      </c>
      <c r="L25" s="6"/>
    </row>
    <row r="26" spans="1:12" ht="63.75" hidden="1" customHeight="1" x14ac:dyDescent="0.25">
      <c r="A26" s="7" t="s">
        <v>23</v>
      </c>
      <c r="B26" s="4"/>
      <c r="C26" s="4"/>
      <c r="D26" s="4"/>
      <c r="E26" s="5"/>
      <c r="F26" s="4"/>
      <c r="G26" s="5"/>
      <c r="H26" s="5"/>
      <c r="I26" s="5"/>
      <c r="J26" s="5"/>
      <c r="K26" s="4">
        <f t="shared" si="1"/>
        <v>0</v>
      </c>
      <c r="L26" s="6"/>
    </row>
    <row r="27" spans="1:12" ht="38.25" hidden="1" customHeight="1" x14ac:dyDescent="0.25">
      <c r="A27" s="7" t="s">
        <v>24</v>
      </c>
      <c r="B27" s="4"/>
      <c r="C27" s="4"/>
      <c r="D27" s="4"/>
      <c r="E27" s="5"/>
      <c r="F27" s="4"/>
      <c r="G27" s="5"/>
      <c r="H27" s="5"/>
      <c r="I27" s="5"/>
      <c r="J27" s="5"/>
      <c r="K27" s="4">
        <f t="shared" si="1"/>
        <v>0</v>
      </c>
      <c r="L27" s="6"/>
    </row>
    <row r="28" spans="1:12" ht="51" x14ac:dyDescent="0.25">
      <c r="A28" s="7" t="s">
        <v>25</v>
      </c>
      <c r="B28" s="4">
        <v>6641.7</v>
      </c>
      <c r="C28" s="4">
        <v>6641.7</v>
      </c>
      <c r="D28" s="4"/>
      <c r="E28" s="5"/>
      <c r="F28" s="4"/>
      <c r="G28" s="5"/>
      <c r="H28" s="5"/>
      <c r="I28" s="5"/>
      <c r="J28" s="5"/>
      <c r="K28" s="4">
        <f t="shared" si="1"/>
        <v>0</v>
      </c>
      <c r="L28" s="6"/>
    </row>
    <row r="29" spans="1:12" ht="38.25" x14ac:dyDescent="0.25">
      <c r="A29" s="7" t="s">
        <v>26</v>
      </c>
      <c r="B29" s="4">
        <v>800</v>
      </c>
      <c r="C29" s="4">
        <v>800</v>
      </c>
      <c r="D29" s="4"/>
      <c r="E29" s="5"/>
      <c r="F29" s="4"/>
      <c r="G29" s="5"/>
      <c r="H29" s="5"/>
      <c r="I29" s="5"/>
      <c r="J29" s="30"/>
      <c r="K29" s="4">
        <f t="shared" si="1"/>
        <v>0</v>
      </c>
      <c r="L29" s="6"/>
    </row>
    <row r="30" spans="1:12" ht="30" hidden="1" customHeight="1" x14ac:dyDescent="0.25">
      <c r="A30" s="7" t="s">
        <v>27</v>
      </c>
      <c r="B30" s="4"/>
      <c r="C30" s="4"/>
      <c r="D30" s="4"/>
      <c r="E30" s="5"/>
      <c r="F30" s="4"/>
      <c r="G30" s="5"/>
      <c r="H30" s="5"/>
      <c r="I30" s="5"/>
      <c r="J30" s="5"/>
      <c r="K30" s="4">
        <f t="shared" si="1"/>
        <v>0</v>
      </c>
      <c r="L30" s="6"/>
    </row>
    <row r="31" spans="1:12" ht="51" hidden="1" customHeight="1" x14ac:dyDescent="0.25">
      <c r="A31" s="7" t="s">
        <v>28</v>
      </c>
      <c r="B31" s="4"/>
      <c r="C31" s="4"/>
      <c r="D31" s="4"/>
      <c r="E31" s="5"/>
      <c r="F31" s="4"/>
      <c r="G31" s="5"/>
      <c r="H31" s="5"/>
      <c r="I31" s="5"/>
      <c r="J31" s="5"/>
      <c r="K31" s="4">
        <f t="shared" si="1"/>
        <v>0</v>
      </c>
      <c r="L31" s="6"/>
    </row>
    <row r="32" spans="1:12" ht="30" hidden="1" customHeight="1" x14ac:dyDescent="0.25">
      <c r="A32" s="7" t="s">
        <v>29</v>
      </c>
      <c r="B32" s="4"/>
      <c r="C32" s="4"/>
      <c r="D32" s="4"/>
      <c r="E32" s="5"/>
      <c r="F32" s="4"/>
      <c r="G32" s="5"/>
      <c r="H32" s="5"/>
      <c r="I32" s="5"/>
      <c r="J32" s="5"/>
      <c r="K32" s="4">
        <f t="shared" si="1"/>
        <v>0</v>
      </c>
      <c r="L32" s="6"/>
    </row>
    <row r="33" spans="1:14" ht="36.75" customHeight="1" x14ac:dyDescent="0.25">
      <c r="A33" s="7" t="s">
        <v>125</v>
      </c>
      <c r="B33" s="4">
        <v>22624.1</v>
      </c>
      <c r="C33" s="4">
        <v>22624.1</v>
      </c>
      <c r="D33" s="27"/>
      <c r="E33" s="5"/>
      <c r="F33" s="4"/>
      <c r="G33" s="5"/>
      <c r="H33" s="5"/>
      <c r="I33" s="5"/>
      <c r="J33" s="5"/>
      <c r="K33" s="4">
        <f t="shared" si="1"/>
        <v>0</v>
      </c>
      <c r="L33" s="6"/>
    </row>
    <row r="34" spans="1:14" ht="42.75" customHeight="1" x14ac:dyDescent="0.25">
      <c r="A34" s="7" t="s">
        <v>124</v>
      </c>
      <c r="B34" s="4">
        <v>974</v>
      </c>
      <c r="C34" s="4">
        <v>974</v>
      </c>
      <c r="D34" s="27"/>
      <c r="E34" s="5"/>
      <c r="F34" s="4"/>
      <c r="G34" s="5"/>
      <c r="H34" s="5"/>
      <c r="I34" s="5"/>
      <c r="J34" s="5"/>
      <c r="K34" s="4">
        <f t="shared" si="1"/>
        <v>0</v>
      </c>
      <c r="L34" s="6"/>
    </row>
    <row r="35" spans="1:14" ht="53.25" customHeight="1" x14ac:dyDescent="0.25">
      <c r="A35" s="7" t="s">
        <v>126</v>
      </c>
      <c r="B35" s="4">
        <v>26310.9</v>
      </c>
      <c r="C35" s="4">
        <v>26310.9</v>
      </c>
      <c r="D35" s="27"/>
      <c r="E35" s="5"/>
      <c r="F35" s="4"/>
      <c r="G35" s="5"/>
      <c r="H35" s="5"/>
      <c r="I35" s="5"/>
      <c r="J35" s="5"/>
      <c r="K35" s="4">
        <f t="shared" si="1"/>
        <v>0</v>
      </c>
      <c r="L35" s="6"/>
      <c r="N35" s="2"/>
    </row>
    <row r="36" spans="1:14" ht="30" customHeight="1" x14ac:dyDescent="0.25">
      <c r="A36" s="7" t="s">
        <v>27</v>
      </c>
      <c r="B36" s="4">
        <v>1118.9000000000001</v>
      </c>
      <c r="C36" s="4">
        <v>1118.9000000000001</v>
      </c>
      <c r="D36" s="27"/>
      <c r="E36" s="5"/>
      <c r="F36" s="4"/>
      <c r="G36" s="5"/>
      <c r="H36" s="5"/>
      <c r="I36" s="5"/>
      <c r="J36" s="5"/>
      <c r="K36" s="4">
        <f t="shared" si="1"/>
        <v>0</v>
      </c>
      <c r="L36" s="6"/>
    </row>
    <row r="37" spans="1:14" ht="25.5" x14ac:dyDescent="0.25">
      <c r="A37" s="7" t="s">
        <v>30</v>
      </c>
      <c r="B37" s="4">
        <v>1250</v>
      </c>
      <c r="C37" s="4">
        <v>1250</v>
      </c>
      <c r="D37" s="4"/>
      <c r="E37" s="5"/>
      <c r="F37" s="4"/>
      <c r="G37" s="5"/>
      <c r="H37" s="5"/>
      <c r="I37" s="5"/>
      <c r="J37" s="5"/>
      <c r="K37" s="4">
        <f t="shared" si="1"/>
        <v>0</v>
      </c>
      <c r="L37" s="6"/>
    </row>
    <row r="38" spans="1:14" ht="25.5" x14ac:dyDescent="0.25">
      <c r="A38" s="7" t="s">
        <v>31</v>
      </c>
      <c r="B38" s="4">
        <v>1024</v>
      </c>
      <c r="C38" s="4">
        <v>1024</v>
      </c>
      <c r="D38" s="27"/>
      <c r="E38" s="5"/>
      <c r="F38" s="4"/>
      <c r="G38" s="5"/>
      <c r="H38" s="5"/>
      <c r="I38" s="30"/>
      <c r="J38" s="30"/>
      <c r="K38" s="4">
        <f t="shared" si="1"/>
        <v>0</v>
      </c>
      <c r="L38" s="6"/>
    </row>
    <row r="39" spans="1:14" ht="38.25" x14ac:dyDescent="0.25">
      <c r="A39" s="7" t="s">
        <v>32</v>
      </c>
      <c r="B39" s="4">
        <v>499.5</v>
      </c>
      <c r="C39" s="4">
        <v>499.5</v>
      </c>
      <c r="D39" s="27"/>
      <c r="E39" s="5"/>
      <c r="F39" s="4"/>
      <c r="G39" s="5"/>
      <c r="H39" s="5"/>
      <c r="I39" s="30"/>
      <c r="J39" s="30"/>
      <c r="K39" s="4">
        <f t="shared" si="1"/>
        <v>0</v>
      </c>
      <c r="L39" s="6"/>
    </row>
    <row r="40" spans="1:14" ht="25.5" x14ac:dyDescent="0.25">
      <c r="A40" s="7" t="s">
        <v>33</v>
      </c>
      <c r="B40" s="4">
        <v>1306.5</v>
      </c>
      <c r="C40" s="4">
        <v>1306.5</v>
      </c>
      <c r="D40" s="27"/>
      <c r="E40" s="5"/>
      <c r="F40" s="4"/>
      <c r="G40" s="5"/>
      <c r="H40" s="5"/>
      <c r="I40" s="30"/>
      <c r="J40" s="30"/>
      <c r="K40" s="4">
        <f t="shared" si="1"/>
        <v>0</v>
      </c>
      <c r="L40" s="6"/>
    </row>
    <row r="41" spans="1:14" ht="38.25" x14ac:dyDescent="0.25">
      <c r="A41" s="7" t="s">
        <v>34</v>
      </c>
      <c r="B41" s="4">
        <v>0</v>
      </c>
      <c r="C41" s="4">
        <v>0</v>
      </c>
      <c r="D41" s="4"/>
      <c r="E41" s="5"/>
      <c r="F41" s="4"/>
      <c r="G41" s="5"/>
      <c r="H41" s="5"/>
      <c r="I41" s="5"/>
      <c r="J41" s="5"/>
      <c r="K41" s="4">
        <f t="shared" si="1"/>
        <v>0</v>
      </c>
      <c r="L41" s="6"/>
    </row>
    <row r="42" spans="1:14" ht="63.75" hidden="1" customHeight="1" x14ac:dyDescent="0.25">
      <c r="A42" s="7" t="s">
        <v>35</v>
      </c>
      <c r="B42" s="4"/>
      <c r="C42" s="4"/>
      <c r="D42" s="4"/>
      <c r="E42" s="5"/>
      <c r="F42" s="4"/>
      <c r="G42" s="5"/>
      <c r="H42" s="5"/>
      <c r="I42" s="5"/>
      <c r="J42" s="5"/>
      <c r="K42" s="4">
        <f t="shared" si="1"/>
        <v>0</v>
      </c>
      <c r="L42" s="6"/>
    </row>
    <row r="43" spans="1:14" ht="25.5" x14ac:dyDescent="0.25">
      <c r="A43" s="7" t="s">
        <v>117</v>
      </c>
      <c r="B43" s="4">
        <v>0</v>
      </c>
      <c r="C43" s="4">
        <v>0</v>
      </c>
      <c r="D43" s="4"/>
      <c r="E43" s="5"/>
      <c r="F43" s="4"/>
      <c r="G43" s="5"/>
      <c r="H43" s="5"/>
      <c r="I43" s="5"/>
      <c r="J43" s="5"/>
      <c r="K43" s="4">
        <f t="shared" si="1"/>
        <v>0</v>
      </c>
      <c r="L43" s="6"/>
    </row>
    <row r="44" spans="1:14" ht="51" x14ac:dyDescent="0.25">
      <c r="A44" s="7" t="s">
        <v>118</v>
      </c>
      <c r="B44" s="4">
        <v>0</v>
      </c>
      <c r="C44" s="4">
        <v>0</v>
      </c>
      <c r="D44" s="4"/>
      <c r="E44" s="5"/>
      <c r="F44" s="4"/>
      <c r="G44" s="5"/>
      <c r="H44" s="5"/>
      <c r="I44" s="5"/>
      <c r="J44" s="5"/>
      <c r="K44" s="4">
        <f t="shared" si="1"/>
        <v>0</v>
      </c>
      <c r="L44" s="6"/>
    </row>
    <row r="45" spans="1:14" x14ac:dyDescent="0.25">
      <c r="A45" s="3" t="s">
        <v>36</v>
      </c>
      <c r="B45" s="10">
        <f>SUM(B46:B74)</f>
        <v>161730</v>
      </c>
      <c r="C45" s="10">
        <f>SUM(C46:C74)</f>
        <v>161730</v>
      </c>
      <c r="D45" s="10"/>
      <c r="E45" s="10"/>
      <c r="F45" s="10"/>
      <c r="G45" s="11"/>
      <c r="H45" s="11"/>
      <c r="I45" s="10"/>
      <c r="J45" s="10"/>
      <c r="K45" s="4">
        <f t="shared" si="1"/>
        <v>0</v>
      </c>
      <c r="L45" s="6"/>
    </row>
    <row r="46" spans="1:14" ht="51" x14ac:dyDescent="0.25">
      <c r="A46" s="7" t="s">
        <v>37</v>
      </c>
      <c r="B46" s="4">
        <v>428</v>
      </c>
      <c r="C46" s="4">
        <v>428</v>
      </c>
      <c r="D46" s="4"/>
      <c r="E46" s="5"/>
      <c r="F46" s="4"/>
      <c r="G46" s="5"/>
      <c r="H46" s="5"/>
      <c r="I46" s="5"/>
      <c r="J46" s="5"/>
      <c r="K46" s="4">
        <f t="shared" si="1"/>
        <v>0</v>
      </c>
      <c r="L46" s="6"/>
    </row>
    <row r="47" spans="1:14" ht="51" x14ac:dyDescent="0.25">
      <c r="A47" s="7" t="s">
        <v>38</v>
      </c>
      <c r="B47" s="4">
        <v>4.9000000000000004</v>
      </c>
      <c r="C47" s="4">
        <v>4.9000000000000004</v>
      </c>
      <c r="D47" s="4"/>
      <c r="E47" s="5"/>
      <c r="F47" s="4"/>
      <c r="G47" s="5"/>
      <c r="H47" s="5"/>
      <c r="I47" s="5"/>
      <c r="J47" s="5"/>
      <c r="K47" s="4">
        <f t="shared" si="1"/>
        <v>0</v>
      </c>
      <c r="L47" s="6"/>
    </row>
    <row r="48" spans="1:14" ht="51" x14ac:dyDescent="0.25">
      <c r="A48" s="7" t="s">
        <v>39</v>
      </c>
      <c r="B48" s="4">
        <v>42</v>
      </c>
      <c r="C48" s="4">
        <v>42</v>
      </c>
      <c r="D48" s="4"/>
      <c r="E48" s="5"/>
      <c r="F48" s="4"/>
      <c r="G48" s="5"/>
      <c r="H48" s="5"/>
      <c r="I48" s="5"/>
      <c r="J48" s="5"/>
      <c r="K48" s="4">
        <f t="shared" si="1"/>
        <v>0</v>
      </c>
      <c r="L48" s="6"/>
    </row>
    <row r="49" spans="1:12" ht="76.5" x14ac:dyDescent="0.25">
      <c r="A49" s="7" t="s">
        <v>40</v>
      </c>
      <c r="B49" s="4">
        <v>590</v>
      </c>
      <c r="C49" s="4">
        <v>590</v>
      </c>
      <c r="D49" s="27"/>
      <c r="E49" s="5"/>
      <c r="F49" s="4"/>
      <c r="G49" s="5"/>
      <c r="H49" s="5"/>
      <c r="I49" s="5"/>
      <c r="J49" s="5"/>
      <c r="K49" s="4">
        <f t="shared" si="1"/>
        <v>0</v>
      </c>
      <c r="L49" s="6"/>
    </row>
    <row r="50" spans="1:12" ht="25.5" x14ac:dyDescent="0.25">
      <c r="A50" s="7" t="s">
        <v>41</v>
      </c>
      <c r="B50" s="4">
        <v>3</v>
      </c>
      <c r="C50" s="4">
        <v>3</v>
      </c>
      <c r="D50" s="4"/>
      <c r="E50" s="5"/>
      <c r="F50" s="4"/>
      <c r="G50" s="5"/>
      <c r="H50" s="5"/>
      <c r="I50" s="5"/>
      <c r="J50" s="5"/>
      <c r="K50" s="4">
        <f t="shared" si="1"/>
        <v>0</v>
      </c>
      <c r="L50" s="6"/>
    </row>
    <row r="51" spans="1:12" ht="63.75" x14ac:dyDescent="0.25">
      <c r="A51" s="7" t="s">
        <v>42</v>
      </c>
      <c r="B51" s="4">
        <v>0.5</v>
      </c>
      <c r="C51" s="4">
        <v>0.5</v>
      </c>
      <c r="D51" s="4"/>
      <c r="E51" s="5"/>
      <c r="F51" s="4"/>
      <c r="G51" s="5"/>
      <c r="H51" s="5"/>
      <c r="I51" s="5"/>
      <c r="J51" s="5"/>
      <c r="K51" s="4">
        <f t="shared" si="1"/>
        <v>0</v>
      </c>
      <c r="L51" s="6"/>
    </row>
    <row r="52" spans="1:12" ht="51" x14ac:dyDescent="0.25">
      <c r="A52" s="7" t="s">
        <v>119</v>
      </c>
      <c r="B52" s="4">
        <v>0.6</v>
      </c>
      <c r="C52" s="4">
        <v>0.6</v>
      </c>
      <c r="D52" s="4"/>
      <c r="E52" s="5"/>
      <c r="F52" s="4"/>
      <c r="G52" s="5"/>
      <c r="H52" s="5"/>
      <c r="I52" s="5"/>
      <c r="J52" s="5"/>
      <c r="K52" s="4">
        <f t="shared" si="1"/>
        <v>0</v>
      </c>
      <c r="L52" s="6"/>
    </row>
    <row r="53" spans="1:12" ht="38.25" x14ac:dyDescent="0.25">
      <c r="A53" s="7" t="s">
        <v>43</v>
      </c>
      <c r="B53" s="4">
        <v>8980</v>
      </c>
      <c r="C53" s="4">
        <v>8980</v>
      </c>
      <c r="D53" s="4"/>
      <c r="E53" s="4"/>
      <c r="F53" s="4"/>
      <c r="G53" s="4"/>
      <c r="H53" s="4"/>
      <c r="I53" s="4"/>
      <c r="J53" s="4"/>
      <c r="K53" s="4">
        <f t="shared" si="1"/>
        <v>0</v>
      </c>
      <c r="L53" s="6"/>
    </row>
    <row r="54" spans="1:12" ht="38.25" x14ac:dyDescent="0.25">
      <c r="A54" s="7" t="s">
        <v>44</v>
      </c>
      <c r="B54" s="4">
        <v>5727</v>
      </c>
      <c r="C54" s="4">
        <v>5727</v>
      </c>
      <c r="D54" s="4"/>
      <c r="E54" s="5"/>
      <c r="F54" s="4"/>
      <c r="G54" s="5"/>
      <c r="H54" s="5"/>
      <c r="I54" s="5"/>
      <c r="J54" s="5"/>
      <c r="K54" s="4">
        <f t="shared" si="1"/>
        <v>0</v>
      </c>
      <c r="L54" s="6"/>
    </row>
    <row r="55" spans="1:12" ht="38.25" x14ac:dyDescent="0.25">
      <c r="A55" s="7" t="s">
        <v>45</v>
      </c>
      <c r="B55" s="4">
        <v>1</v>
      </c>
      <c r="C55" s="4">
        <v>1</v>
      </c>
      <c r="D55" s="4"/>
      <c r="E55" s="5"/>
      <c r="F55" s="4"/>
      <c r="G55" s="5"/>
      <c r="H55" s="5"/>
      <c r="I55" s="5"/>
      <c r="J55" s="5"/>
      <c r="K55" s="4">
        <f t="shared" si="1"/>
        <v>0</v>
      </c>
      <c r="L55" s="6"/>
    </row>
    <row r="56" spans="1:12" ht="38.25" x14ac:dyDescent="0.25">
      <c r="A56" s="7" t="s">
        <v>46</v>
      </c>
      <c r="B56" s="4">
        <v>3</v>
      </c>
      <c r="C56" s="4">
        <v>3</v>
      </c>
      <c r="D56" s="4"/>
      <c r="E56" s="5"/>
      <c r="F56" s="4"/>
      <c r="G56" s="5"/>
      <c r="H56" s="5"/>
      <c r="I56" s="5"/>
      <c r="J56" s="5"/>
      <c r="K56" s="4">
        <f t="shared" si="1"/>
        <v>0</v>
      </c>
      <c r="L56" s="6"/>
    </row>
    <row r="57" spans="1:12" x14ac:dyDescent="0.25">
      <c r="A57" s="7" t="s">
        <v>47</v>
      </c>
      <c r="B57" s="4">
        <v>11738</v>
      </c>
      <c r="C57" s="4">
        <v>11738</v>
      </c>
      <c r="D57" s="4"/>
      <c r="E57" s="4"/>
      <c r="F57" s="4"/>
      <c r="G57" s="4"/>
      <c r="H57" s="4"/>
      <c r="I57" s="4"/>
      <c r="J57" s="4"/>
      <c r="K57" s="4">
        <f t="shared" si="1"/>
        <v>0</v>
      </c>
      <c r="L57" s="6"/>
    </row>
    <row r="58" spans="1:12" ht="25.5" x14ac:dyDescent="0.25">
      <c r="A58" s="7" t="s">
        <v>48</v>
      </c>
      <c r="B58" s="4">
        <v>9136</v>
      </c>
      <c r="C58" s="4">
        <v>9136</v>
      </c>
      <c r="D58" s="4"/>
      <c r="E58" s="4"/>
      <c r="F58" s="4"/>
      <c r="G58" s="4"/>
      <c r="H58" s="4"/>
      <c r="I58" s="4"/>
      <c r="J58" s="4"/>
      <c r="K58" s="4">
        <f t="shared" si="1"/>
        <v>0</v>
      </c>
      <c r="L58" s="6"/>
    </row>
    <row r="59" spans="1:12" x14ac:dyDescent="0.25">
      <c r="A59" s="7" t="s">
        <v>49</v>
      </c>
      <c r="B59" s="4">
        <v>2571</v>
      </c>
      <c r="C59" s="4">
        <v>2571</v>
      </c>
      <c r="D59" s="4"/>
      <c r="E59" s="4"/>
      <c r="F59" s="4"/>
      <c r="G59" s="4"/>
      <c r="H59" s="4"/>
      <c r="I59" s="4"/>
      <c r="J59" s="4"/>
      <c r="K59" s="4">
        <f t="shared" si="1"/>
        <v>0</v>
      </c>
      <c r="L59" s="6"/>
    </row>
    <row r="60" spans="1:12" ht="38.25" customHeight="1" x14ac:dyDescent="0.25">
      <c r="A60" s="7" t="s">
        <v>50</v>
      </c>
      <c r="B60" s="4">
        <v>100</v>
      </c>
      <c r="C60" s="4">
        <v>100</v>
      </c>
      <c r="D60" s="4"/>
      <c r="E60" s="5"/>
      <c r="F60" s="4"/>
      <c r="G60" s="5"/>
      <c r="H60" s="5"/>
      <c r="I60" s="5"/>
      <c r="J60" s="5"/>
      <c r="K60" s="4">
        <f t="shared" si="1"/>
        <v>0</v>
      </c>
      <c r="L60" s="6"/>
    </row>
    <row r="61" spans="1:12" ht="38.25" hidden="1" customHeight="1" x14ac:dyDescent="0.25">
      <c r="A61" s="7" t="s">
        <v>51</v>
      </c>
      <c r="B61" s="4"/>
      <c r="C61" s="4"/>
      <c r="D61" s="4"/>
      <c r="E61" s="5"/>
      <c r="F61" s="4"/>
      <c r="G61" s="5"/>
      <c r="H61" s="5"/>
      <c r="I61" s="5"/>
      <c r="J61" s="5"/>
      <c r="K61" s="4">
        <f t="shared" si="1"/>
        <v>0</v>
      </c>
      <c r="L61" s="6"/>
    </row>
    <row r="62" spans="1:12" ht="51" hidden="1" customHeight="1" x14ac:dyDescent="0.25">
      <c r="A62" s="7" t="s">
        <v>116</v>
      </c>
      <c r="B62" s="4"/>
      <c r="C62" s="4"/>
      <c r="D62" s="4"/>
      <c r="E62" s="5"/>
      <c r="F62" s="4"/>
      <c r="G62" s="5"/>
      <c r="H62" s="5"/>
      <c r="I62" s="5"/>
      <c r="J62" s="5"/>
      <c r="K62" s="4">
        <f t="shared" si="1"/>
        <v>0</v>
      </c>
      <c r="L62" s="6"/>
    </row>
    <row r="63" spans="1:12" ht="38.25" x14ac:dyDescent="0.25">
      <c r="A63" s="7" t="s">
        <v>52</v>
      </c>
      <c r="B63" s="4">
        <v>778</v>
      </c>
      <c r="C63" s="4">
        <v>778</v>
      </c>
      <c r="D63" s="4"/>
      <c r="E63" s="4"/>
      <c r="F63" s="4"/>
      <c r="G63" s="4"/>
      <c r="H63" s="4"/>
      <c r="I63" s="4"/>
      <c r="J63" s="4"/>
      <c r="K63" s="4">
        <f t="shared" si="1"/>
        <v>0</v>
      </c>
      <c r="L63" s="6"/>
    </row>
    <row r="64" spans="1:12" ht="51" x14ac:dyDescent="0.25">
      <c r="A64" s="7" t="s">
        <v>53</v>
      </c>
      <c r="B64" s="4">
        <v>141</v>
      </c>
      <c r="C64" s="4">
        <v>141</v>
      </c>
      <c r="D64" s="4"/>
      <c r="E64" s="4"/>
      <c r="F64" s="4"/>
      <c r="G64" s="4"/>
      <c r="H64" s="4"/>
      <c r="I64" s="4"/>
      <c r="J64" s="4"/>
      <c r="K64" s="4">
        <f t="shared" si="1"/>
        <v>0</v>
      </c>
      <c r="L64" s="6"/>
    </row>
    <row r="65" spans="1:12" ht="76.5" x14ac:dyDescent="0.25">
      <c r="A65" s="7" t="s">
        <v>54</v>
      </c>
      <c r="B65" s="4">
        <v>2020.2</v>
      </c>
      <c r="C65" s="4">
        <v>2020.2</v>
      </c>
      <c r="D65" s="4"/>
      <c r="E65" s="5"/>
      <c r="F65" s="4"/>
      <c r="G65" s="5"/>
      <c r="H65" s="5"/>
      <c r="I65" s="5"/>
      <c r="J65" s="5"/>
      <c r="K65" s="4">
        <f t="shared" si="1"/>
        <v>0</v>
      </c>
      <c r="L65" s="6"/>
    </row>
    <row r="66" spans="1:12" ht="51" x14ac:dyDescent="0.25">
      <c r="A66" s="7" t="s">
        <v>55</v>
      </c>
      <c r="B66" s="4">
        <v>4.5</v>
      </c>
      <c r="C66" s="4">
        <v>4.5</v>
      </c>
      <c r="D66" s="4"/>
      <c r="E66" s="5"/>
      <c r="F66" s="4"/>
      <c r="G66" s="5"/>
      <c r="H66" s="5"/>
      <c r="I66" s="5"/>
      <c r="J66" s="5"/>
      <c r="K66" s="4">
        <f t="shared" si="1"/>
        <v>0</v>
      </c>
      <c r="L66" s="6"/>
    </row>
    <row r="67" spans="1:12" ht="38.25" hidden="1" customHeight="1" x14ac:dyDescent="0.25">
      <c r="A67" s="7" t="s">
        <v>56</v>
      </c>
      <c r="B67" s="4"/>
      <c r="C67" s="4"/>
      <c r="D67" s="4"/>
      <c r="E67" s="5"/>
      <c r="F67" s="4"/>
      <c r="G67" s="5"/>
      <c r="H67" s="5"/>
      <c r="I67" s="5"/>
      <c r="J67" s="5"/>
      <c r="K67" s="4">
        <f t="shared" si="1"/>
        <v>0</v>
      </c>
      <c r="L67" s="6"/>
    </row>
    <row r="68" spans="1:12" ht="25.5" hidden="1" customHeight="1" x14ac:dyDescent="0.25">
      <c r="A68" s="7" t="s">
        <v>57</v>
      </c>
      <c r="B68" s="4"/>
      <c r="C68" s="4"/>
      <c r="D68" s="4"/>
      <c r="E68" s="5"/>
      <c r="F68" s="4"/>
      <c r="G68" s="5"/>
      <c r="H68" s="5"/>
      <c r="I68" s="5"/>
      <c r="J68" s="5"/>
      <c r="K68" s="4">
        <f t="shared" si="1"/>
        <v>0</v>
      </c>
      <c r="L68" s="6"/>
    </row>
    <row r="69" spans="1:12" ht="76.5" x14ac:dyDescent="0.25">
      <c r="A69" s="7" t="s">
        <v>58</v>
      </c>
      <c r="B69" s="4">
        <v>1075</v>
      </c>
      <c r="C69" s="4">
        <v>1075</v>
      </c>
      <c r="D69" s="4"/>
      <c r="E69" s="4"/>
      <c r="F69" s="4"/>
      <c r="G69" s="4"/>
      <c r="H69" s="4"/>
      <c r="I69" s="4"/>
      <c r="J69" s="4"/>
      <c r="K69" s="4">
        <f t="shared" si="1"/>
        <v>0</v>
      </c>
      <c r="L69" s="6"/>
    </row>
    <row r="70" spans="1:12" ht="25.5" x14ac:dyDescent="0.25">
      <c r="A70" s="7" t="s">
        <v>59</v>
      </c>
      <c r="B70" s="4">
        <v>14649.5</v>
      </c>
      <c r="C70" s="4">
        <v>14649.5</v>
      </c>
      <c r="D70" s="4"/>
      <c r="E70" s="4"/>
      <c r="F70" s="4"/>
      <c r="G70" s="4"/>
      <c r="H70" s="4"/>
      <c r="I70" s="4"/>
      <c r="J70" s="4"/>
      <c r="K70" s="4">
        <f t="shared" si="1"/>
        <v>0</v>
      </c>
      <c r="L70" s="6"/>
    </row>
    <row r="71" spans="1:12" ht="51" x14ac:dyDescent="0.25">
      <c r="A71" s="7" t="s">
        <v>60</v>
      </c>
      <c r="B71" s="4">
        <v>309.89999999999998</v>
      </c>
      <c r="C71" s="4">
        <v>309.89999999999998</v>
      </c>
      <c r="D71" s="4"/>
      <c r="E71" s="4"/>
      <c r="F71" s="4"/>
      <c r="G71" s="4"/>
      <c r="H71" s="4"/>
      <c r="I71" s="4"/>
      <c r="J71" s="4"/>
      <c r="K71" s="4">
        <f t="shared" si="1"/>
        <v>0</v>
      </c>
      <c r="L71" s="6"/>
    </row>
    <row r="72" spans="1:12" ht="38.25" x14ac:dyDescent="0.25">
      <c r="A72" s="7" t="s">
        <v>61</v>
      </c>
      <c r="B72" s="4">
        <v>100332.7</v>
      </c>
      <c r="C72" s="4">
        <v>100332.7</v>
      </c>
      <c r="D72" s="4"/>
      <c r="E72" s="4"/>
      <c r="F72" s="4"/>
      <c r="G72" s="4"/>
      <c r="H72" s="4"/>
      <c r="I72" s="4"/>
      <c r="J72" s="4"/>
      <c r="K72" s="4">
        <f t="shared" si="1"/>
        <v>0</v>
      </c>
      <c r="L72" s="6"/>
    </row>
    <row r="73" spans="1:12" ht="38.25" x14ac:dyDescent="0.25">
      <c r="A73" s="7" t="s">
        <v>62</v>
      </c>
      <c r="B73" s="4">
        <v>2704.2</v>
      </c>
      <c r="C73" s="4">
        <v>2704.2</v>
      </c>
      <c r="D73" s="4"/>
      <c r="E73" s="4"/>
      <c r="F73" s="4"/>
      <c r="G73" s="4"/>
      <c r="H73" s="4"/>
      <c r="I73" s="4"/>
      <c r="J73" s="4"/>
      <c r="K73" s="4">
        <f t="shared" ref="K73:K128" si="3">C73-B73</f>
        <v>0</v>
      </c>
      <c r="L73" s="6"/>
    </row>
    <row r="74" spans="1:12" ht="38.25" x14ac:dyDescent="0.25">
      <c r="A74" s="7" t="s">
        <v>63</v>
      </c>
      <c r="B74" s="4">
        <v>390</v>
      </c>
      <c r="C74" s="4">
        <v>390</v>
      </c>
      <c r="D74" s="4"/>
      <c r="E74" s="4"/>
      <c r="F74" s="4"/>
      <c r="G74" s="4"/>
      <c r="H74" s="4"/>
      <c r="I74" s="4"/>
      <c r="J74" s="4"/>
      <c r="K74" s="4">
        <f t="shared" si="3"/>
        <v>0</v>
      </c>
      <c r="L74" s="6"/>
    </row>
    <row r="75" spans="1:12" x14ac:dyDescent="0.25">
      <c r="A75" s="3" t="s">
        <v>64</v>
      </c>
      <c r="B75" s="10">
        <f t="shared" ref="B75:C75" si="4">SUM(B76:B77)</f>
        <v>13397.8</v>
      </c>
      <c r="C75" s="10">
        <f t="shared" si="4"/>
        <v>13397.8</v>
      </c>
      <c r="D75" s="10"/>
      <c r="E75" s="10"/>
      <c r="F75" s="10"/>
      <c r="G75" s="10"/>
      <c r="H75" s="10"/>
      <c r="I75" s="10"/>
      <c r="J75" s="10"/>
      <c r="K75" s="4">
        <f t="shared" si="3"/>
        <v>0</v>
      </c>
      <c r="L75" s="12"/>
    </row>
    <row r="76" spans="1:12" ht="30" customHeight="1" x14ac:dyDescent="0.25">
      <c r="A76" s="8" t="s">
        <v>121</v>
      </c>
      <c r="B76" s="4">
        <v>12307.8</v>
      </c>
      <c r="C76" s="4">
        <v>12307.8</v>
      </c>
      <c r="D76" s="4"/>
      <c r="E76" s="5"/>
      <c r="F76" s="4"/>
      <c r="G76" s="5"/>
      <c r="H76" s="5"/>
      <c r="I76" s="5"/>
      <c r="J76" s="5"/>
      <c r="K76" s="4">
        <f t="shared" si="3"/>
        <v>0</v>
      </c>
      <c r="L76" s="6"/>
    </row>
    <row r="77" spans="1:12" ht="17.45" customHeight="1" x14ac:dyDescent="0.25">
      <c r="A77" s="8" t="s">
        <v>65</v>
      </c>
      <c r="B77" s="4">
        <v>1090</v>
      </c>
      <c r="C77" s="4">
        <v>1090</v>
      </c>
      <c r="D77" s="4"/>
      <c r="E77" s="5"/>
      <c r="F77" s="4"/>
      <c r="G77" s="5"/>
      <c r="H77" s="5"/>
      <c r="I77" s="5"/>
      <c r="J77" s="5"/>
      <c r="K77" s="4">
        <f t="shared" si="3"/>
        <v>0</v>
      </c>
      <c r="L77" s="6"/>
    </row>
    <row r="78" spans="1:12" ht="30" x14ac:dyDescent="0.25">
      <c r="A78" s="3" t="s">
        <v>66</v>
      </c>
      <c r="B78" s="4">
        <v>95</v>
      </c>
      <c r="C78" s="4">
        <f>95+650</f>
        <v>745</v>
      </c>
      <c r="D78" s="4"/>
      <c r="E78" s="5"/>
      <c r="F78" s="4"/>
      <c r="G78" s="5"/>
      <c r="H78" s="5"/>
      <c r="I78" s="5"/>
      <c r="J78" s="5"/>
      <c r="K78" s="4">
        <f t="shared" si="3"/>
        <v>650</v>
      </c>
      <c r="L78" s="6" t="s">
        <v>131</v>
      </c>
    </row>
    <row r="79" spans="1:12" ht="57" x14ac:dyDescent="0.25">
      <c r="A79" s="13" t="s">
        <v>67</v>
      </c>
      <c r="B79" s="4">
        <v>0</v>
      </c>
      <c r="C79" s="4">
        <v>0</v>
      </c>
      <c r="D79" s="4"/>
      <c r="E79" s="5"/>
      <c r="F79" s="4"/>
      <c r="G79" s="5"/>
      <c r="H79" s="5"/>
      <c r="I79" s="5"/>
      <c r="J79" s="5"/>
      <c r="K79" s="4">
        <f t="shared" si="3"/>
        <v>0</v>
      </c>
      <c r="L79" s="6"/>
    </row>
    <row r="80" spans="1:12" x14ac:dyDescent="0.25">
      <c r="A80" s="42" t="s">
        <v>68</v>
      </c>
      <c r="B80" s="27">
        <f t="shared" ref="B80:C80" si="5">SUM(B7,B19)</f>
        <v>462154.89999999997</v>
      </c>
      <c r="C80" s="27">
        <f t="shared" si="5"/>
        <v>462804.89999999997</v>
      </c>
      <c r="D80" s="27"/>
      <c r="E80" s="27"/>
      <c r="F80" s="27"/>
      <c r="G80" s="27"/>
      <c r="H80" s="27"/>
      <c r="I80" s="27"/>
      <c r="J80" s="27"/>
      <c r="K80" s="27">
        <f t="shared" si="3"/>
        <v>650</v>
      </c>
      <c r="L80" s="43"/>
    </row>
    <row r="81" spans="1:13" s="26" customFormat="1" x14ac:dyDescent="0.25">
      <c r="A81" s="14" t="s">
        <v>69</v>
      </c>
      <c r="B81" s="10">
        <f>SUM(B82:B89)</f>
        <v>50392.5</v>
      </c>
      <c r="C81" s="10">
        <f>SUM(C82:C89)</f>
        <v>49402</v>
      </c>
      <c r="D81" s="10"/>
      <c r="E81" s="10"/>
      <c r="F81" s="10"/>
      <c r="G81" s="10"/>
      <c r="H81" s="10"/>
      <c r="I81" s="10"/>
      <c r="J81" s="10"/>
      <c r="K81" s="4">
        <f t="shared" si="3"/>
        <v>-990.5</v>
      </c>
      <c r="L81" s="15"/>
      <c r="M81" s="34"/>
    </row>
    <row r="82" spans="1:13" ht="38.25" x14ac:dyDescent="0.25">
      <c r="A82" s="16" t="s">
        <v>70</v>
      </c>
      <c r="B82" s="4">
        <v>1056.3</v>
      </c>
      <c r="C82" s="4">
        <v>1056.3</v>
      </c>
      <c r="D82" s="4"/>
      <c r="E82" s="4"/>
      <c r="F82" s="4"/>
      <c r="G82" s="4"/>
      <c r="H82" s="4"/>
      <c r="I82" s="4"/>
      <c r="J82" s="4"/>
      <c r="K82" s="4">
        <f t="shared" si="3"/>
        <v>0</v>
      </c>
      <c r="L82" s="6"/>
    </row>
    <row r="83" spans="1:13" ht="51" x14ac:dyDescent="0.25">
      <c r="A83" s="16" t="s">
        <v>71</v>
      </c>
      <c r="B83" s="4">
        <v>1389.9</v>
      </c>
      <c r="C83" s="4">
        <v>1389.9</v>
      </c>
      <c r="D83" s="4"/>
      <c r="E83" s="4"/>
      <c r="F83" s="4"/>
      <c r="G83" s="4"/>
      <c r="H83" s="4"/>
      <c r="I83" s="4"/>
      <c r="J83" s="4"/>
      <c r="K83" s="4">
        <f t="shared" si="3"/>
        <v>0</v>
      </c>
      <c r="L83" s="6"/>
    </row>
    <row r="84" spans="1:13" ht="51" x14ac:dyDescent="0.25">
      <c r="A84" s="16" t="s">
        <v>72</v>
      </c>
      <c r="B84" s="4">
        <v>17520.2</v>
      </c>
      <c r="C84" s="4">
        <v>17540.2</v>
      </c>
      <c r="D84" s="4"/>
      <c r="E84" s="4"/>
      <c r="F84" s="4"/>
      <c r="G84" s="4"/>
      <c r="H84" s="4"/>
      <c r="I84" s="4"/>
      <c r="J84" s="4"/>
      <c r="K84" s="4">
        <f t="shared" si="3"/>
        <v>20</v>
      </c>
      <c r="L84" s="6"/>
    </row>
    <row r="85" spans="1:13" x14ac:dyDescent="0.25">
      <c r="A85" s="16" t="s">
        <v>73</v>
      </c>
      <c r="B85" s="4">
        <v>4.5</v>
      </c>
      <c r="C85" s="4">
        <v>4.5</v>
      </c>
      <c r="D85" s="4"/>
      <c r="E85" s="5"/>
      <c r="F85" s="4"/>
      <c r="G85" s="5"/>
      <c r="H85" s="5"/>
      <c r="I85" s="5"/>
      <c r="J85" s="5"/>
      <c r="K85" s="4">
        <f t="shared" si="3"/>
        <v>0</v>
      </c>
      <c r="L85" s="6"/>
    </row>
    <row r="86" spans="1:13" ht="38.25" x14ac:dyDescent="0.25">
      <c r="A86" s="16" t="s">
        <v>74</v>
      </c>
      <c r="B86" s="4">
        <v>17094.099999999999</v>
      </c>
      <c r="C86" s="4">
        <v>6856.1</v>
      </c>
      <c r="D86" s="4"/>
      <c r="E86" s="5"/>
      <c r="F86" s="4"/>
      <c r="G86" s="5"/>
      <c r="H86" s="5"/>
      <c r="I86" s="5"/>
      <c r="J86" s="5"/>
      <c r="K86" s="4">
        <f t="shared" si="3"/>
        <v>-10237.999999999998</v>
      </c>
      <c r="L86" s="6"/>
    </row>
    <row r="87" spans="1:13" ht="30" customHeight="1" x14ac:dyDescent="0.25">
      <c r="A87" s="16" t="s">
        <v>75</v>
      </c>
      <c r="B87" s="4">
        <v>700</v>
      </c>
      <c r="C87" s="4">
        <v>700</v>
      </c>
      <c r="D87" s="4"/>
      <c r="E87" s="5"/>
      <c r="F87" s="4"/>
      <c r="G87" s="5"/>
      <c r="H87" s="5"/>
      <c r="I87" s="5"/>
      <c r="J87" s="5"/>
      <c r="K87" s="4">
        <f t="shared" si="3"/>
        <v>0</v>
      </c>
      <c r="L87" s="6"/>
    </row>
    <row r="88" spans="1:13" ht="17.45" customHeight="1" x14ac:dyDescent="0.25">
      <c r="A88" s="16" t="s">
        <v>76</v>
      </c>
      <c r="B88" s="4">
        <v>85</v>
      </c>
      <c r="C88" s="4">
        <v>82.4</v>
      </c>
      <c r="D88" s="4"/>
      <c r="E88" s="5"/>
      <c r="F88" s="4"/>
      <c r="G88" s="5"/>
      <c r="H88" s="5"/>
      <c r="I88" s="5"/>
      <c r="J88" s="5"/>
      <c r="K88" s="4">
        <f t="shared" si="3"/>
        <v>-2.5999999999999943</v>
      </c>
      <c r="L88" s="6"/>
    </row>
    <row r="89" spans="1:13" ht="33.75" customHeight="1" x14ac:dyDescent="0.25">
      <c r="A89" s="16" t="s">
        <v>77</v>
      </c>
      <c r="B89" s="4">
        <v>12542.5</v>
      </c>
      <c r="C89" s="4">
        <v>21772.6</v>
      </c>
      <c r="D89" s="4"/>
      <c r="E89" s="5"/>
      <c r="F89" s="4"/>
      <c r="G89" s="5"/>
      <c r="H89" s="5"/>
      <c r="I89" s="5"/>
      <c r="J89" s="5"/>
      <c r="K89" s="4">
        <f t="shared" si="3"/>
        <v>9230.0999999999985</v>
      </c>
      <c r="L89" s="6"/>
    </row>
    <row r="90" spans="1:13" s="26" customFormat="1" x14ac:dyDescent="0.25">
      <c r="A90" s="14" t="s">
        <v>78</v>
      </c>
      <c r="B90" s="10">
        <f>B91</f>
        <v>2020.2</v>
      </c>
      <c r="C90" s="10">
        <f>C91</f>
        <v>2020.2</v>
      </c>
      <c r="D90" s="10"/>
      <c r="E90" s="10"/>
      <c r="F90" s="10"/>
      <c r="G90" s="10"/>
      <c r="H90" s="10"/>
      <c r="I90" s="10"/>
      <c r="J90" s="10"/>
      <c r="K90" s="4">
        <f t="shared" si="3"/>
        <v>0</v>
      </c>
      <c r="L90" s="15"/>
      <c r="M90" s="34"/>
    </row>
    <row r="91" spans="1:13" x14ac:dyDescent="0.25">
      <c r="A91" s="16" t="s">
        <v>79</v>
      </c>
      <c r="B91" s="4">
        <v>2020.2</v>
      </c>
      <c r="C91" s="4">
        <v>2020.2</v>
      </c>
      <c r="D91" s="4"/>
      <c r="E91" s="5"/>
      <c r="F91" s="4"/>
      <c r="G91" s="5"/>
      <c r="H91" s="5"/>
      <c r="I91" s="5"/>
      <c r="J91" s="5"/>
      <c r="K91" s="4">
        <f t="shared" si="3"/>
        <v>0</v>
      </c>
      <c r="L91" s="6"/>
    </row>
    <row r="92" spans="1:13" ht="25.5" x14ac:dyDescent="0.25">
      <c r="A92" s="14" t="s">
        <v>80</v>
      </c>
      <c r="B92" s="10">
        <f>B93+B94</f>
        <v>1480.3</v>
      </c>
      <c r="C92" s="10">
        <f t="shared" ref="C92:K92" si="6">C93+C94</f>
        <v>1480.3</v>
      </c>
      <c r="D92" s="10">
        <f t="shared" si="6"/>
        <v>0</v>
      </c>
      <c r="E92" s="10">
        <f t="shared" si="6"/>
        <v>0</v>
      </c>
      <c r="F92" s="10">
        <f t="shared" si="6"/>
        <v>0</v>
      </c>
      <c r="G92" s="10">
        <f t="shared" si="6"/>
        <v>0</v>
      </c>
      <c r="H92" s="10">
        <f t="shared" si="6"/>
        <v>0</v>
      </c>
      <c r="I92" s="10">
        <f t="shared" si="6"/>
        <v>0</v>
      </c>
      <c r="J92" s="10">
        <f t="shared" si="6"/>
        <v>0</v>
      </c>
      <c r="K92" s="10">
        <f t="shared" si="6"/>
        <v>0</v>
      </c>
      <c r="L92" s="15"/>
    </row>
    <row r="93" spans="1:13" x14ac:dyDescent="0.25">
      <c r="A93" s="16" t="s">
        <v>122</v>
      </c>
      <c r="B93" s="4">
        <v>1480.3</v>
      </c>
      <c r="C93" s="4">
        <v>229.5</v>
      </c>
      <c r="D93" s="4"/>
      <c r="E93" s="5"/>
      <c r="F93" s="4"/>
      <c r="G93" s="5"/>
      <c r="H93" s="5"/>
      <c r="I93" s="5"/>
      <c r="J93" s="5"/>
      <c r="K93" s="4">
        <f t="shared" si="3"/>
        <v>-1250.8</v>
      </c>
      <c r="L93" s="6"/>
    </row>
    <row r="94" spans="1:13" ht="38.25" x14ac:dyDescent="0.25">
      <c r="A94" s="16" t="s">
        <v>132</v>
      </c>
      <c r="B94" s="4">
        <v>0</v>
      </c>
      <c r="C94" s="4">
        <v>1250.8</v>
      </c>
      <c r="D94" s="4"/>
      <c r="E94" s="5"/>
      <c r="F94" s="4"/>
      <c r="G94" s="5"/>
      <c r="H94" s="5"/>
      <c r="I94" s="5"/>
      <c r="J94" s="5"/>
      <c r="K94" s="4">
        <f t="shared" si="3"/>
        <v>1250.8</v>
      </c>
      <c r="L94" s="6"/>
    </row>
    <row r="95" spans="1:13" ht="30.6" customHeight="1" x14ac:dyDescent="0.25">
      <c r="A95" s="14" t="s">
        <v>81</v>
      </c>
      <c r="B95" s="10">
        <f t="shared" ref="B95:C95" si="7">SUM(B96:B100)</f>
        <v>16726.099999999999</v>
      </c>
      <c r="C95" s="10">
        <f t="shared" si="7"/>
        <v>16726.099999999999</v>
      </c>
      <c r="D95" s="10"/>
      <c r="E95" s="10"/>
      <c r="F95" s="10"/>
      <c r="G95" s="10"/>
      <c r="H95" s="10"/>
      <c r="I95" s="10"/>
      <c r="J95" s="10"/>
      <c r="K95" s="4">
        <f t="shared" si="3"/>
        <v>0</v>
      </c>
      <c r="L95" s="6"/>
    </row>
    <row r="96" spans="1:13" x14ac:dyDescent="0.25">
      <c r="A96" s="16" t="s">
        <v>82</v>
      </c>
      <c r="B96" s="4">
        <v>73</v>
      </c>
      <c r="C96" s="4">
        <v>73</v>
      </c>
      <c r="D96" s="4"/>
      <c r="E96" s="5"/>
      <c r="F96" s="4"/>
      <c r="G96" s="5"/>
      <c r="H96" s="5"/>
      <c r="I96" s="5"/>
      <c r="J96" s="5"/>
      <c r="K96" s="4">
        <f t="shared" si="3"/>
        <v>0</v>
      </c>
      <c r="L96" s="6"/>
    </row>
    <row r="97" spans="1:12" x14ac:dyDescent="0.25">
      <c r="A97" s="16" t="s">
        <v>83</v>
      </c>
      <c r="B97" s="4">
        <v>57</v>
      </c>
      <c r="C97" s="4">
        <v>57</v>
      </c>
      <c r="D97" s="4"/>
      <c r="E97" s="5"/>
      <c r="F97" s="4"/>
      <c r="G97" s="5"/>
      <c r="H97" s="5"/>
      <c r="I97" s="5"/>
      <c r="J97" s="5"/>
      <c r="K97" s="4">
        <f t="shared" si="3"/>
        <v>0</v>
      </c>
      <c r="L97" s="6"/>
    </row>
    <row r="98" spans="1:12" ht="15" hidden="1" customHeight="1" x14ac:dyDescent="0.25">
      <c r="A98" s="16" t="s">
        <v>84</v>
      </c>
      <c r="B98" s="4"/>
      <c r="C98" s="4"/>
      <c r="D98" s="4"/>
      <c r="E98" s="5"/>
      <c r="F98" s="4"/>
      <c r="G98" s="5"/>
      <c r="H98" s="5"/>
      <c r="I98" s="5"/>
      <c r="J98" s="5"/>
      <c r="K98" s="4">
        <f t="shared" si="3"/>
        <v>0</v>
      </c>
      <c r="L98" s="6"/>
    </row>
    <row r="99" spans="1:12" x14ac:dyDescent="0.25">
      <c r="A99" s="16" t="s">
        <v>85</v>
      </c>
      <c r="B99" s="4">
        <v>16481.5</v>
      </c>
      <c r="C99" s="4">
        <v>16481.5</v>
      </c>
      <c r="D99" s="4"/>
      <c r="E99" s="5"/>
      <c r="F99" s="4"/>
      <c r="G99" s="5"/>
      <c r="H99" s="5"/>
      <c r="I99" s="5"/>
      <c r="J99" s="5"/>
      <c r="K99" s="4">
        <f t="shared" si="3"/>
        <v>0</v>
      </c>
      <c r="L99" s="6"/>
    </row>
    <row r="100" spans="1:12" x14ac:dyDescent="0.25">
      <c r="A100" s="16" t="s">
        <v>86</v>
      </c>
      <c r="B100" s="4">
        <v>114.6</v>
      </c>
      <c r="C100" s="4">
        <v>114.6</v>
      </c>
      <c r="D100" s="4"/>
      <c r="E100" s="5"/>
      <c r="F100" s="4"/>
      <c r="G100" s="5"/>
      <c r="H100" s="5"/>
      <c r="I100" s="5"/>
      <c r="J100" s="5"/>
      <c r="K100" s="4">
        <f t="shared" si="3"/>
        <v>0</v>
      </c>
      <c r="L100" s="6"/>
    </row>
    <row r="101" spans="1:12" ht="30" customHeight="1" x14ac:dyDescent="0.25">
      <c r="A101" s="14" t="s">
        <v>87</v>
      </c>
      <c r="B101" s="10">
        <f t="shared" ref="B101:C101" si="8">SUM(B102:B104)</f>
        <v>37452.9</v>
      </c>
      <c r="C101" s="10">
        <f t="shared" si="8"/>
        <v>38102.9</v>
      </c>
      <c r="D101" s="10"/>
      <c r="E101" s="10"/>
      <c r="F101" s="10"/>
      <c r="G101" s="10"/>
      <c r="H101" s="10"/>
      <c r="I101" s="10"/>
      <c r="J101" s="10"/>
      <c r="K101" s="4">
        <f t="shared" si="3"/>
        <v>650</v>
      </c>
      <c r="L101" s="6"/>
    </row>
    <row r="102" spans="1:12" ht="30" customHeight="1" x14ac:dyDescent="0.25">
      <c r="A102" s="16" t="s">
        <v>88</v>
      </c>
      <c r="B102" s="4">
        <v>36</v>
      </c>
      <c r="C102" s="4">
        <v>36</v>
      </c>
      <c r="D102" s="4"/>
      <c r="E102" s="5"/>
      <c r="F102" s="4"/>
      <c r="G102" s="5"/>
      <c r="H102" s="5"/>
      <c r="I102" s="5"/>
      <c r="J102" s="5"/>
      <c r="K102" s="4">
        <f t="shared" si="3"/>
        <v>0</v>
      </c>
      <c r="L102" s="6"/>
    </row>
    <row r="103" spans="1:12" ht="31.15" customHeight="1" x14ac:dyDescent="0.25">
      <c r="A103" s="16" t="s">
        <v>89</v>
      </c>
      <c r="B103" s="4">
        <v>36435.9</v>
      </c>
      <c r="C103" s="4">
        <v>37085.9</v>
      </c>
      <c r="D103" s="4"/>
      <c r="E103" s="5"/>
      <c r="F103" s="4"/>
      <c r="G103" s="5"/>
      <c r="H103" s="5"/>
      <c r="I103" s="5"/>
      <c r="J103" s="5"/>
      <c r="K103" s="4">
        <f t="shared" si="3"/>
        <v>650</v>
      </c>
      <c r="L103" s="6"/>
    </row>
    <row r="104" spans="1:12" ht="17.45" customHeight="1" x14ac:dyDescent="0.25">
      <c r="A104" s="16" t="s">
        <v>90</v>
      </c>
      <c r="B104" s="4">
        <v>981</v>
      </c>
      <c r="C104" s="4">
        <v>981</v>
      </c>
      <c r="D104" s="4"/>
      <c r="E104" s="5"/>
      <c r="F104" s="4"/>
      <c r="G104" s="5"/>
      <c r="H104" s="5"/>
      <c r="I104" s="5"/>
      <c r="J104" s="5"/>
      <c r="K104" s="4">
        <f t="shared" si="3"/>
        <v>0</v>
      </c>
      <c r="L104" s="6"/>
    </row>
    <row r="105" spans="1:12" ht="30" customHeight="1" x14ac:dyDescent="0.25">
      <c r="A105" s="14" t="s">
        <v>91</v>
      </c>
      <c r="B105" s="10">
        <f t="shared" ref="B105:C105" si="9">B106</f>
        <v>10</v>
      </c>
      <c r="C105" s="10">
        <f t="shared" si="9"/>
        <v>10</v>
      </c>
      <c r="D105" s="10"/>
      <c r="E105" s="10"/>
      <c r="F105" s="10"/>
      <c r="G105" s="10"/>
      <c r="H105" s="10"/>
      <c r="I105" s="10"/>
      <c r="J105" s="10"/>
      <c r="K105" s="4">
        <f t="shared" si="3"/>
        <v>0</v>
      </c>
      <c r="L105" s="15"/>
    </row>
    <row r="106" spans="1:12" ht="30" customHeight="1" x14ac:dyDescent="0.25">
      <c r="A106" s="16" t="s">
        <v>92</v>
      </c>
      <c r="B106" s="4">
        <v>10</v>
      </c>
      <c r="C106" s="4">
        <v>10</v>
      </c>
      <c r="D106" s="4"/>
      <c r="E106" s="5"/>
      <c r="F106" s="4"/>
      <c r="G106" s="5"/>
      <c r="H106" s="5"/>
      <c r="I106" s="5"/>
      <c r="J106" s="5"/>
      <c r="K106" s="4">
        <f t="shared" si="3"/>
        <v>0</v>
      </c>
      <c r="L106" s="6"/>
    </row>
    <row r="107" spans="1:12" ht="32.450000000000003" customHeight="1" x14ac:dyDescent="0.25">
      <c r="A107" s="14" t="s">
        <v>93</v>
      </c>
      <c r="B107" s="10">
        <f t="shared" ref="B107:C107" si="10">SUM(B108:B113)</f>
        <v>269153.59999999998</v>
      </c>
      <c r="C107" s="10">
        <f t="shared" si="10"/>
        <v>269850.59999999998</v>
      </c>
      <c r="D107" s="10"/>
      <c r="E107" s="10"/>
      <c r="F107" s="10"/>
      <c r="G107" s="10"/>
      <c r="H107" s="10"/>
      <c r="I107" s="10"/>
      <c r="J107" s="10"/>
      <c r="K107" s="4">
        <f t="shared" si="3"/>
        <v>697</v>
      </c>
      <c r="L107" s="6"/>
    </row>
    <row r="108" spans="1:12" ht="30" customHeight="1" x14ac:dyDescent="0.25">
      <c r="A108" s="16" t="s">
        <v>94</v>
      </c>
      <c r="B108" s="4">
        <v>42647.5</v>
      </c>
      <c r="C108" s="4">
        <v>42718.5</v>
      </c>
      <c r="D108" s="4"/>
      <c r="E108" s="5"/>
      <c r="F108" s="4"/>
      <c r="G108" s="5"/>
      <c r="H108" s="5"/>
      <c r="I108" s="5"/>
      <c r="J108" s="5"/>
      <c r="K108" s="4">
        <f t="shared" si="3"/>
        <v>71</v>
      </c>
      <c r="L108" s="6"/>
    </row>
    <row r="109" spans="1:12" ht="31.5" customHeight="1" x14ac:dyDescent="0.25">
      <c r="A109" s="16" t="s">
        <v>95</v>
      </c>
      <c r="B109" s="4">
        <v>199677.5</v>
      </c>
      <c r="C109" s="4">
        <v>200303.5</v>
      </c>
      <c r="D109" s="4"/>
      <c r="E109" s="5"/>
      <c r="F109" s="4"/>
      <c r="G109" s="5"/>
      <c r="H109" s="5"/>
      <c r="I109" s="5"/>
      <c r="J109" s="5"/>
      <c r="K109" s="4">
        <f t="shared" si="3"/>
        <v>626</v>
      </c>
      <c r="L109" s="6"/>
    </row>
    <row r="110" spans="1:12" ht="29.25" customHeight="1" x14ac:dyDescent="0.25">
      <c r="A110" s="16" t="s">
        <v>96</v>
      </c>
      <c r="B110" s="4">
        <v>12175.4</v>
      </c>
      <c r="C110" s="4">
        <v>12175.4</v>
      </c>
      <c r="D110" s="4"/>
      <c r="E110" s="5"/>
      <c r="F110" s="4"/>
      <c r="G110" s="5"/>
      <c r="H110" s="5"/>
      <c r="I110" s="5"/>
      <c r="J110" s="5"/>
      <c r="K110" s="4">
        <f t="shared" si="3"/>
        <v>0</v>
      </c>
      <c r="L110" s="6"/>
    </row>
    <row r="111" spans="1:12" ht="25.5" x14ac:dyDescent="0.25">
      <c r="A111" s="16" t="s">
        <v>97</v>
      </c>
      <c r="B111" s="4">
        <v>440</v>
      </c>
      <c r="C111" s="4">
        <v>440</v>
      </c>
      <c r="D111" s="4"/>
      <c r="E111" s="5"/>
      <c r="F111" s="4"/>
      <c r="G111" s="5"/>
      <c r="H111" s="5"/>
      <c r="I111" s="5"/>
      <c r="J111" s="5"/>
      <c r="K111" s="4">
        <f t="shared" si="3"/>
        <v>0</v>
      </c>
      <c r="L111" s="6"/>
    </row>
    <row r="112" spans="1:12" x14ac:dyDescent="0.25">
      <c r="A112" s="16" t="s">
        <v>98</v>
      </c>
      <c r="B112" s="4">
        <v>220</v>
      </c>
      <c r="C112" s="4">
        <v>220</v>
      </c>
      <c r="D112" s="4"/>
      <c r="E112" s="5"/>
      <c r="F112" s="4"/>
      <c r="G112" s="5"/>
      <c r="H112" s="5"/>
      <c r="I112" s="5"/>
      <c r="J112" s="5"/>
      <c r="K112" s="4">
        <f t="shared" si="3"/>
        <v>0</v>
      </c>
      <c r="L112" s="6"/>
    </row>
    <row r="113" spans="1:12" x14ac:dyDescent="0.25">
      <c r="A113" s="16" t="s">
        <v>99</v>
      </c>
      <c r="B113" s="4">
        <v>13993.2</v>
      </c>
      <c r="C113" s="4">
        <v>13993.2</v>
      </c>
      <c r="D113" s="4"/>
      <c r="E113" s="5"/>
      <c r="F113" s="4"/>
      <c r="G113" s="5"/>
      <c r="H113" s="5"/>
      <c r="I113" s="5"/>
      <c r="J113" s="5"/>
      <c r="K113" s="4">
        <f t="shared" si="3"/>
        <v>0</v>
      </c>
      <c r="L113" s="6"/>
    </row>
    <row r="114" spans="1:12" x14ac:dyDescent="0.25">
      <c r="A114" s="14" t="s">
        <v>100</v>
      </c>
      <c r="B114" s="10">
        <f t="shared" ref="B114:C114" si="11">SUM(B115:B116)</f>
        <v>27007.3</v>
      </c>
      <c r="C114" s="10">
        <f t="shared" si="11"/>
        <v>27007.3</v>
      </c>
      <c r="D114" s="10"/>
      <c r="E114" s="10"/>
      <c r="F114" s="10"/>
      <c r="G114" s="10"/>
      <c r="H114" s="10"/>
      <c r="I114" s="10"/>
      <c r="J114" s="10"/>
      <c r="K114" s="4">
        <f t="shared" si="3"/>
        <v>0</v>
      </c>
      <c r="L114" s="6"/>
    </row>
    <row r="115" spans="1:12" ht="33.75" customHeight="1" x14ac:dyDescent="0.25">
      <c r="A115" s="16" t="s">
        <v>101</v>
      </c>
      <c r="B115" s="4">
        <v>23430.2</v>
      </c>
      <c r="C115" s="4">
        <v>23430.2</v>
      </c>
      <c r="D115" s="4"/>
      <c r="E115" s="5"/>
      <c r="F115" s="4"/>
      <c r="G115" s="5"/>
      <c r="H115" s="5"/>
      <c r="I115" s="5"/>
      <c r="J115" s="5"/>
      <c r="K115" s="4">
        <f t="shared" si="3"/>
        <v>0</v>
      </c>
      <c r="L115" s="6"/>
    </row>
    <row r="116" spans="1:12" ht="25.5" x14ac:dyDescent="0.25">
      <c r="A116" s="16" t="s">
        <v>102</v>
      </c>
      <c r="B116" s="4">
        <v>3577.1</v>
      </c>
      <c r="C116" s="4">
        <v>3577.1</v>
      </c>
      <c r="D116" s="4"/>
      <c r="E116" s="4"/>
      <c r="F116" s="4"/>
      <c r="G116" s="4"/>
      <c r="H116" s="4"/>
      <c r="I116" s="4"/>
      <c r="J116" s="4"/>
      <c r="K116" s="4">
        <f t="shared" si="3"/>
        <v>0</v>
      </c>
      <c r="L116" s="6"/>
    </row>
    <row r="117" spans="1:12" ht="30.6" customHeight="1" x14ac:dyDescent="0.25">
      <c r="A117" s="17" t="s">
        <v>103</v>
      </c>
      <c r="B117" s="4">
        <f t="shared" ref="B117:C117" si="12">SUM(B118:B120)</f>
        <v>25369.4</v>
      </c>
      <c r="C117" s="4">
        <f t="shared" si="12"/>
        <v>25507.9</v>
      </c>
      <c r="D117" s="4"/>
      <c r="E117" s="4"/>
      <c r="F117" s="4"/>
      <c r="G117" s="4"/>
      <c r="H117" s="4"/>
      <c r="I117" s="4"/>
      <c r="J117" s="4"/>
      <c r="K117" s="4">
        <f t="shared" si="3"/>
        <v>138.5</v>
      </c>
      <c r="L117" s="6"/>
    </row>
    <row r="118" spans="1:12" ht="19.899999999999999" customHeight="1" x14ac:dyDescent="0.25">
      <c r="A118" s="16" t="s">
        <v>104</v>
      </c>
      <c r="B118" s="4">
        <v>111</v>
      </c>
      <c r="C118" s="4">
        <v>111</v>
      </c>
      <c r="D118" s="4"/>
      <c r="E118" s="4"/>
      <c r="F118" s="4"/>
      <c r="G118" s="4"/>
      <c r="H118" s="4"/>
      <c r="I118" s="4"/>
      <c r="J118" s="4"/>
      <c r="K118" s="4">
        <f t="shared" si="3"/>
        <v>0</v>
      </c>
      <c r="L118" s="6"/>
    </row>
    <row r="119" spans="1:12" ht="28.5" customHeight="1" x14ac:dyDescent="0.25">
      <c r="A119" s="16" t="s">
        <v>105</v>
      </c>
      <c r="B119" s="4">
        <v>25253.9</v>
      </c>
      <c r="C119" s="4">
        <v>25392.400000000001</v>
      </c>
      <c r="D119" s="4"/>
      <c r="E119" s="5"/>
      <c r="F119" s="4"/>
      <c r="G119" s="5"/>
      <c r="H119" s="5"/>
      <c r="I119" s="5"/>
      <c r="J119" s="5"/>
      <c r="K119" s="4">
        <f t="shared" si="3"/>
        <v>138.5</v>
      </c>
      <c r="L119" s="6"/>
    </row>
    <row r="120" spans="1:12" x14ac:dyDescent="0.25">
      <c r="A120" s="16" t="s">
        <v>106</v>
      </c>
      <c r="B120" s="4">
        <v>4.5</v>
      </c>
      <c r="C120" s="4">
        <v>4.5</v>
      </c>
      <c r="D120" s="4"/>
      <c r="E120" s="4"/>
      <c r="F120" s="4"/>
      <c r="G120" s="4"/>
      <c r="H120" s="4"/>
      <c r="I120" s="4"/>
      <c r="J120" s="4"/>
      <c r="K120" s="4">
        <f t="shared" si="3"/>
        <v>0</v>
      </c>
      <c r="L120" s="6"/>
    </row>
    <row r="121" spans="1:12" x14ac:dyDescent="0.25">
      <c r="A121" s="14" t="s">
        <v>107</v>
      </c>
      <c r="B121" s="10">
        <f t="shared" ref="B121:C121" si="13">SUM(B122:B123)</f>
        <v>250</v>
      </c>
      <c r="C121" s="10">
        <f t="shared" si="13"/>
        <v>250</v>
      </c>
      <c r="D121" s="10"/>
      <c r="E121" s="10"/>
      <c r="F121" s="10"/>
      <c r="G121" s="10"/>
      <c r="H121" s="10"/>
      <c r="I121" s="10"/>
      <c r="J121" s="10"/>
      <c r="K121" s="4">
        <f t="shared" si="3"/>
        <v>0</v>
      </c>
      <c r="L121" s="15"/>
    </row>
    <row r="122" spans="1:12" ht="15" hidden="1" customHeight="1" x14ac:dyDescent="0.25">
      <c r="A122" s="16" t="s">
        <v>108</v>
      </c>
      <c r="B122" s="4"/>
      <c r="C122" s="4"/>
      <c r="D122" s="4"/>
      <c r="E122" s="5"/>
      <c r="F122" s="4"/>
      <c r="G122" s="5"/>
      <c r="H122" s="5"/>
      <c r="I122" s="5"/>
      <c r="J122" s="5"/>
      <c r="K122" s="4">
        <f t="shared" si="3"/>
        <v>0</v>
      </c>
      <c r="L122" s="6"/>
    </row>
    <row r="123" spans="1:12" x14ac:dyDescent="0.25">
      <c r="A123" s="16" t="s">
        <v>109</v>
      </c>
      <c r="B123" s="4">
        <v>250</v>
      </c>
      <c r="C123" s="4">
        <v>250</v>
      </c>
      <c r="D123" s="4"/>
      <c r="E123" s="5"/>
      <c r="F123" s="4"/>
      <c r="G123" s="5"/>
      <c r="H123" s="5"/>
      <c r="I123" s="5"/>
      <c r="J123" s="5"/>
      <c r="K123" s="4">
        <f t="shared" si="3"/>
        <v>0</v>
      </c>
      <c r="L123" s="6"/>
    </row>
    <row r="124" spans="1:12" ht="38.25" x14ac:dyDescent="0.25">
      <c r="A124" s="14" t="s">
        <v>110</v>
      </c>
      <c r="B124" s="10">
        <f>SUM(B125:B127)</f>
        <v>32292.6</v>
      </c>
      <c r="C124" s="10">
        <f>SUM(C125:C127)</f>
        <v>32447.599999999999</v>
      </c>
      <c r="D124" s="10"/>
      <c r="E124" s="10"/>
      <c r="F124" s="10"/>
      <c r="G124" s="10"/>
      <c r="H124" s="10"/>
      <c r="I124" s="10"/>
      <c r="J124" s="10"/>
      <c r="K124" s="4">
        <f t="shared" si="3"/>
        <v>155</v>
      </c>
      <c r="L124" s="15"/>
    </row>
    <row r="125" spans="1:12" ht="38.25" x14ac:dyDescent="0.25">
      <c r="A125" s="16" t="s">
        <v>111</v>
      </c>
      <c r="B125" s="4">
        <v>5727</v>
      </c>
      <c r="C125" s="4">
        <v>5727</v>
      </c>
      <c r="D125" s="4"/>
      <c r="E125" s="5"/>
      <c r="F125" s="4"/>
      <c r="G125" s="5"/>
      <c r="H125" s="5"/>
      <c r="I125" s="5"/>
      <c r="J125" s="5"/>
      <c r="K125" s="4">
        <f t="shared" si="3"/>
        <v>0</v>
      </c>
      <c r="L125" s="6"/>
    </row>
    <row r="126" spans="1:12" x14ac:dyDescent="0.25">
      <c r="A126" s="16" t="s">
        <v>112</v>
      </c>
      <c r="B126" s="4">
        <v>26565.599999999999</v>
      </c>
      <c r="C126" s="4">
        <v>26720.6</v>
      </c>
      <c r="D126" s="4"/>
      <c r="E126" s="5"/>
      <c r="F126" s="4"/>
      <c r="G126" s="5"/>
      <c r="H126" s="5"/>
      <c r="I126" s="5"/>
      <c r="J126" s="5"/>
      <c r="K126" s="4">
        <f t="shared" si="3"/>
        <v>155</v>
      </c>
      <c r="L126" s="6"/>
    </row>
    <row r="127" spans="1:12" ht="30" customHeight="1" x14ac:dyDescent="0.25">
      <c r="A127" s="16" t="s">
        <v>115</v>
      </c>
      <c r="B127" s="4">
        <v>0</v>
      </c>
      <c r="C127" s="4">
        <v>0</v>
      </c>
      <c r="D127" s="4"/>
      <c r="E127" s="5"/>
      <c r="F127" s="4"/>
      <c r="G127" s="5"/>
      <c r="H127" s="5"/>
      <c r="I127" s="5"/>
      <c r="J127" s="5"/>
      <c r="K127" s="4">
        <f t="shared" si="3"/>
        <v>0</v>
      </c>
      <c r="L127" s="6"/>
    </row>
    <row r="128" spans="1:12" s="1" customFormat="1" x14ac:dyDescent="0.25">
      <c r="A128" s="39" t="s">
        <v>113</v>
      </c>
      <c r="B128" s="40">
        <f>B81+B90+B92+B95+B101+B105+B107+B114+B117+B121+B124</f>
        <v>462154.89999999997</v>
      </c>
      <c r="C128" s="40">
        <f>C81+C90+C92+C95+C101+C105+C107+C114+C117+C121+C124</f>
        <v>462804.89999999997</v>
      </c>
      <c r="D128" s="40"/>
      <c r="E128" s="40"/>
      <c r="F128" s="40"/>
      <c r="G128" s="40"/>
      <c r="H128" s="40"/>
      <c r="I128" s="40"/>
      <c r="J128" s="40"/>
      <c r="K128" s="27">
        <f t="shared" si="3"/>
        <v>650</v>
      </c>
      <c r="L128" s="41"/>
    </row>
    <row r="129" spans="1:12" x14ac:dyDescent="0.25">
      <c r="A129" s="21" t="s">
        <v>120</v>
      </c>
      <c r="B129" s="22"/>
      <c r="C129" s="23"/>
      <c r="D129" s="23">
        <f>D80-D128</f>
        <v>0</v>
      </c>
      <c r="E129" s="23">
        <f t="shared" ref="E129:J129" si="14">E80-E128</f>
        <v>0</v>
      </c>
      <c r="F129" s="23">
        <f t="shared" si="14"/>
        <v>0</v>
      </c>
      <c r="G129" s="23">
        <f t="shared" si="14"/>
        <v>0</v>
      </c>
      <c r="H129" s="23">
        <f t="shared" si="14"/>
        <v>0</v>
      </c>
      <c r="I129" s="23">
        <f t="shared" si="14"/>
        <v>0</v>
      </c>
      <c r="J129" s="23">
        <f t="shared" si="14"/>
        <v>0</v>
      </c>
      <c r="K129" s="4">
        <f>B129-D129</f>
        <v>0</v>
      </c>
      <c r="L129" s="19"/>
    </row>
    <row r="130" spans="1:12" x14ac:dyDescent="0.25">
      <c r="A130" s="18"/>
      <c r="B130" s="22"/>
      <c r="C130" s="22"/>
      <c r="D130" s="22"/>
      <c r="E130" s="24"/>
      <c r="F130" s="22"/>
      <c r="G130" s="18"/>
      <c r="H130" s="18"/>
      <c r="I130" s="20"/>
      <c r="J130" s="20"/>
      <c r="K130" s="4">
        <f t="shared" ref="K130:K131" si="15">B130-D130</f>
        <v>0</v>
      </c>
      <c r="L130" s="19"/>
    </row>
    <row r="131" spans="1:12" x14ac:dyDescent="0.25">
      <c r="A131" s="18"/>
      <c r="B131" s="22"/>
      <c r="C131" s="22"/>
      <c r="D131" s="22"/>
      <c r="E131" s="18"/>
      <c r="F131" s="22"/>
      <c r="G131" s="18"/>
      <c r="H131" s="18"/>
      <c r="I131" s="31"/>
      <c r="J131" s="31"/>
      <c r="K131" s="4">
        <f t="shared" si="15"/>
        <v>0</v>
      </c>
      <c r="L131" s="19"/>
    </row>
    <row r="135" spans="1:12" x14ac:dyDescent="0.25">
      <c r="L135" s="2" t="s">
        <v>114</v>
      </c>
    </row>
  </sheetData>
  <mergeCells count="13">
    <mergeCell ref="A2:L2"/>
    <mergeCell ref="A3:L3"/>
    <mergeCell ref="A5:A6"/>
    <mergeCell ref="B5:B6"/>
    <mergeCell ref="C5:C6"/>
    <mergeCell ref="E5:E6"/>
    <mergeCell ref="F5:F6"/>
    <mergeCell ref="G5:G6"/>
    <mergeCell ref="H5:H6"/>
    <mergeCell ref="L5:L6"/>
    <mergeCell ref="D5:D6"/>
    <mergeCell ref="I5:I6"/>
    <mergeCell ref="J5:J6"/>
  </mergeCells>
  <pageMargins left="0.31496062992125984" right="0.31496062992125984" top="0.15748031496062992" bottom="0.15748031496062992" header="0.31496062992125984" footer="0.31496062992125984"/>
  <pageSetup paperSize="9" scale="65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35"/>
  <sheetViews>
    <sheetView tabSelected="1" topLeftCell="A96" workbookViewId="0">
      <selection activeCell="K9" sqref="K9"/>
    </sheetView>
  </sheetViews>
  <sheetFormatPr defaultRowHeight="15" x14ac:dyDescent="0.25"/>
  <cols>
    <col min="1" max="1" width="50.7109375" customWidth="1"/>
    <col min="2" max="2" width="13.42578125" style="1" customWidth="1"/>
    <col min="3" max="5" width="14.85546875" style="1" customWidth="1"/>
    <col min="6" max="6" width="10.42578125" style="1" hidden="1" customWidth="1"/>
    <col min="7" max="7" width="10.42578125" hidden="1" customWidth="1"/>
    <col min="8" max="8" width="9.42578125" hidden="1" customWidth="1"/>
    <col min="9" max="9" width="14" hidden="1" customWidth="1"/>
    <col min="10" max="10" width="13.140625" hidden="1" customWidth="1"/>
    <col min="11" max="11" width="9.28515625" customWidth="1"/>
    <col min="12" max="12" width="23.5703125" style="2" customWidth="1"/>
    <col min="13" max="13" width="9.140625" style="1"/>
    <col min="14" max="14" width="11.85546875" customWidth="1"/>
  </cols>
  <sheetData>
    <row r="2" spans="1:13" x14ac:dyDescent="0.25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3" x14ac:dyDescent="0.25">
      <c r="A3" s="53" t="s">
        <v>129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1:13" x14ac:dyDescent="0.25">
      <c r="G4" t="s">
        <v>1</v>
      </c>
    </row>
    <row r="5" spans="1:13" ht="14.45" customHeight="1" x14ac:dyDescent="0.25">
      <c r="A5" s="54" t="s">
        <v>2</v>
      </c>
      <c r="B5" s="56" t="s">
        <v>127</v>
      </c>
      <c r="C5" s="58" t="s">
        <v>128</v>
      </c>
      <c r="D5" s="58" t="s">
        <v>133</v>
      </c>
      <c r="E5" s="58" t="s">
        <v>135</v>
      </c>
      <c r="F5" s="61"/>
      <c r="G5" s="60"/>
      <c r="H5" s="63"/>
      <c r="I5" s="68"/>
      <c r="J5" s="68"/>
      <c r="K5" s="37"/>
      <c r="L5" s="65" t="s">
        <v>3</v>
      </c>
    </row>
    <row r="6" spans="1:13" ht="42.6" customHeight="1" x14ac:dyDescent="0.25">
      <c r="A6" s="55"/>
      <c r="B6" s="57"/>
      <c r="C6" s="59"/>
      <c r="D6" s="59"/>
      <c r="E6" s="59"/>
      <c r="F6" s="62"/>
      <c r="G6" s="60"/>
      <c r="H6" s="64"/>
      <c r="I6" s="69"/>
      <c r="J6" s="69"/>
      <c r="K6" s="38" t="s">
        <v>130</v>
      </c>
      <c r="L6" s="65"/>
      <c r="M6" s="33"/>
    </row>
    <row r="7" spans="1:13" x14ac:dyDescent="0.25">
      <c r="A7" s="3" t="s">
        <v>4</v>
      </c>
      <c r="B7" s="4">
        <f t="shared" ref="B7:C7" si="0">SUM(B8:B18)</f>
        <v>56751</v>
      </c>
      <c r="C7" s="4">
        <f t="shared" si="0"/>
        <v>56751</v>
      </c>
      <c r="D7" s="4">
        <f t="shared" ref="D7:E7" si="1">SUM(D8:D18)</f>
        <v>56751</v>
      </c>
      <c r="E7" s="4">
        <f t="shared" si="1"/>
        <v>56751</v>
      </c>
      <c r="F7" s="4"/>
      <c r="G7" s="4"/>
      <c r="H7" s="4"/>
      <c r="I7" s="4"/>
      <c r="J7" s="4"/>
      <c r="K7" s="4">
        <f>SUM(K8:K18)</f>
        <v>0</v>
      </c>
      <c r="L7" s="6"/>
    </row>
    <row r="8" spans="1:13" x14ac:dyDescent="0.25">
      <c r="A8" s="7" t="s">
        <v>5</v>
      </c>
      <c r="B8" s="47">
        <v>37744</v>
      </c>
      <c r="C8" s="47">
        <v>37744</v>
      </c>
      <c r="D8" s="47">
        <v>37744</v>
      </c>
      <c r="E8" s="47">
        <v>37744</v>
      </c>
      <c r="F8" s="47"/>
      <c r="G8" s="48"/>
      <c r="H8" s="48"/>
      <c r="I8" s="48"/>
      <c r="J8" s="48"/>
      <c r="K8" s="47">
        <f>E8-D8</f>
        <v>0</v>
      </c>
      <c r="L8" s="6"/>
    </row>
    <row r="9" spans="1:13" ht="25.5" x14ac:dyDescent="0.25">
      <c r="A9" s="7" t="s">
        <v>6</v>
      </c>
      <c r="B9" s="47">
        <v>6525</v>
      </c>
      <c r="C9" s="47">
        <v>6525</v>
      </c>
      <c r="D9" s="47">
        <v>6525</v>
      </c>
      <c r="E9" s="47">
        <v>6525</v>
      </c>
      <c r="F9" s="47"/>
      <c r="G9" s="48"/>
      <c r="H9" s="48"/>
      <c r="I9" s="48"/>
      <c r="J9" s="48"/>
      <c r="K9" s="47">
        <f t="shared" ref="K9:K18" si="2">E9-D9</f>
        <v>0</v>
      </c>
      <c r="L9" s="6"/>
    </row>
    <row r="10" spans="1:13" ht="25.5" hidden="1" customHeight="1" x14ac:dyDescent="0.25">
      <c r="A10" s="7" t="s">
        <v>7</v>
      </c>
      <c r="B10" s="47"/>
      <c r="C10" s="47"/>
      <c r="D10" s="47"/>
      <c r="E10" s="47"/>
      <c r="F10" s="47"/>
      <c r="G10" s="48"/>
      <c r="H10" s="48"/>
      <c r="I10" s="48"/>
      <c r="J10" s="48"/>
      <c r="K10" s="47">
        <f t="shared" si="2"/>
        <v>0</v>
      </c>
      <c r="L10" s="6"/>
    </row>
    <row r="11" spans="1:13" x14ac:dyDescent="0.25">
      <c r="A11" s="7" t="s">
        <v>8</v>
      </c>
      <c r="B11" s="47">
        <v>3710</v>
      </c>
      <c r="C11" s="47">
        <v>3710</v>
      </c>
      <c r="D11" s="47">
        <v>3710</v>
      </c>
      <c r="E11" s="47">
        <v>3710</v>
      </c>
      <c r="F11" s="47"/>
      <c r="G11" s="48"/>
      <c r="H11" s="48"/>
      <c r="I11" s="48"/>
      <c r="J11" s="48"/>
      <c r="K11" s="47">
        <f>E11-D11</f>
        <v>0</v>
      </c>
      <c r="L11" s="6"/>
    </row>
    <row r="12" spans="1:13" ht="25.5" x14ac:dyDescent="0.25">
      <c r="A12" s="7" t="s">
        <v>9</v>
      </c>
      <c r="B12" s="47">
        <v>1400</v>
      </c>
      <c r="C12" s="47">
        <v>1400</v>
      </c>
      <c r="D12" s="47">
        <v>1400</v>
      </c>
      <c r="E12" s="47">
        <v>1400</v>
      </c>
      <c r="F12" s="47"/>
      <c r="G12" s="48"/>
      <c r="H12" s="48"/>
      <c r="I12" s="48"/>
      <c r="J12" s="48"/>
      <c r="K12" s="47">
        <f t="shared" si="2"/>
        <v>0</v>
      </c>
      <c r="L12" s="6"/>
    </row>
    <row r="13" spans="1:13" ht="38.25" x14ac:dyDescent="0.25">
      <c r="A13" s="7" t="s">
        <v>10</v>
      </c>
      <c r="B13" s="47">
        <v>1600</v>
      </c>
      <c r="C13" s="47">
        <v>1600</v>
      </c>
      <c r="D13" s="47">
        <v>1600</v>
      </c>
      <c r="E13" s="47">
        <v>1600</v>
      </c>
      <c r="F13" s="47"/>
      <c r="G13" s="48"/>
      <c r="H13" s="48"/>
      <c r="I13" s="48"/>
      <c r="J13" s="48"/>
      <c r="K13" s="47">
        <f>E13-D13</f>
        <v>0</v>
      </c>
      <c r="L13" s="6"/>
    </row>
    <row r="14" spans="1:13" ht="25.5" x14ac:dyDescent="0.25">
      <c r="A14" s="7" t="s">
        <v>11</v>
      </c>
      <c r="B14" s="47">
        <v>489</v>
      </c>
      <c r="C14" s="47">
        <v>489</v>
      </c>
      <c r="D14" s="47">
        <v>489</v>
      </c>
      <c r="E14" s="47">
        <v>489</v>
      </c>
      <c r="F14" s="47"/>
      <c r="G14" s="48"/>
      <c r="H14" s="48"/>
      <c r="I14" s="48"/>
      <c r="J14" s="48"/>
      <c r="K14" s="47">
        <f t="shared" si="2"/>
        <v>0</v>
      </c>
      <c r="L14" s="6"/>
    </row>
    <row r="15" spans="1:13" x14ac:dyDescent="0.25">
      <c r="A15" s="7" t="s">
        <v>12</v>
      </c>
      <c r="B15" s="47">
        <v>12</v>
      </c>
      <c r="C15" s="47">
        <v>12</v>
      </c>
      <c r="D15" s="47">
        <v>12</v>
      </c>
      <c r="E15" s="47">
        <v>12</v>
      </c>
      <c r="F15" s="47"/>
      <c r="G15" s="48"/>
      <c r="H15" s="48"/>
      <c r="I15" s="48"/>
      <c r="J15" s="48"/>
      <c r="K15" s="47">
        <f>E15-D15</f>
        <v>0</v>
      </c>
      <c r="L15" s="6"/>
    </row>
    <row r="16" spans="1:13" ht="25.5" x14ac:dyDescent="0.25">
      <c r="A16" s="7" t="s">
        <v>13</v>
      </c>
      <c r="B16" s="47">
        <v>4071</v>
      </c>
      <c r="C16" s="47">
        <v>4071</v>
      </c>
      <c r="D16" s="47">
        <v>4071</v>
      </c>
      <c r="E16" s="47">
        <v>4071</v>
      </c>
      <c r="F16" s="47"/>
      <c r="G16" s="48"/>
      <c r="H16" s="48"/>
      <c r="I16" s="48"/>
      <c r="J16" s="48"/>
      <c r="K16" s="47">
        <f t="shared" si="2"/>
        <v>0</v>
      </c>
      <c r="L16" s="6"/>
    </row>
    <row r="17" spans="1:12" ht="25.5" x14ac:dyDescent="0.25">
      <c r="A17" s="7" t="s">
        <v>14</v>
      </c>
      <c r="B17" s="47">
        <v>350</v>
      </c>
      <c r="C17" s="47">
        <v>350</v>
      </c>
      <c r="D17" s="47">
        <v>350</v>
      </c>
      <c r="E17" s="47">
        <v>350</v>
      </c>
      <c r="F17" s="47"/>
      <c r="G17" s="48"/>
      <c r="H17" s="48"/>
      <c r="I17" s="48"/>
      <c r="J17" s="48"/>
      <c r="K17" s="47">
        <f t="shared" si="2"/>
        <v>0</v>
      </c>
      <c r="L17" s="6"/>
    </row>
    <row r="18" spans="1:12" x14ac:dyDescent="0.25">
      <c r="A18" s="8" t="s">
        <v>15</v>
      </c>
      <c r="B18" s="47">
        <v>850</v>
      </c>
      <c r="C18" s="47">
        <v>850</v>
      </c>
      <c r="D18" s="47">
        <v>850</v>
      </c>
      <c r="E18" s="47">
        <v>850</v>
      </c>
      <c r="F18" s="47"/>
      <c r="G18" s="48"/>
      <c r="H18" s="48"/>
      <c r="I18" s="48"/>
      <c r="J18" s="48"/>
      <c r="K18" s="47">
        <f t="shared" si="2"/>
        <v>0</v>
      </c>
      <c r="L18" s="6"/>
    </row>
    <row r="19" spans="1:12" x14ac:dyDescent="0.25">
      <c r="A19" s="3" t="s">
        <v>16</v>
      </c>
      <c r="B19" s="4">
        <f t="shared" ref="B19:C19" si="3">SUM(B20,B78,B79)</f>
        <v>405403.89999999997</v>
      </c>
      <c r="C19" s="4">
        <f t="shared" si="3"/>
        <v>416632.89999999997</v>
      </c>
      <c r="D19" s="4">
        <f t="shared" ref="D19:K19" si="4">SUM(D20,D78,D79)</f>
        <v>423240.6</v>
      </c>
      <c r="E19" s="4">
        <f t="shared" ref="E19" si="5">SUM(E20,E78,E79)</f>
        <v>423240.6</v>
      </c>
      <c r="F19" s="4">
        <f t="shared" si="4"/>
        <v>0</v>
      </c>
      <c r="G19" s="4">
        <f t="shared" si="4"/>
        <v>0</v>
      </c>
      <c r="H19" s="4">
        <f t="shared" si="4"/>
        <v>0</v>
      </c>
      <c r="I19" s="4">
        <f t="shared" si="4"/>
        <v>0</v>
      </c>
      <c r="J19" s="4">
        <f t="shared" si="4"/>
        <v>0</v>
      </c>
      <c r="K19" s="4">
        <f t="shared" si="4"/>
        <v>0</v>
      </c>
      <c r="L19" s="6"/>
    </row>
    <row r="20" spans="1:12" ht="25.5" x14ac:dyDescent="0.25">
      <c r="A20" s="7" t="s">
        <v>17</v>
      </c>
      <c r="B20" s="52">
        <f>SUM(B21,B22,B45,B75)</f>
        <v>405308.89999999997</v>
      </c>
      <c r="C20" s="52">
        <f>SUM(C21,C22,C45,C75)</f>
        <v>415887.89999999997</v>
      </c>
      <c r="D20" s="52">
        <f>SUM(D21,D22,D45,D75)</f>
        <v>422749.19999999995</v>
      </c>
      <c r="E20" s="52">
        <f>SUM(E21,E22,E45,E75)</f>
        <v>422749.19999999995</v>
      </c>
      <c r="F20" s="52">
        <f t="shared" ref="F20:J20" si="6">SUM(F21,F22,F45,F75)</f>
        <v>0</v>
      </c>
      <c r="G20" s="52">
        <f t="shared" si="6"/>
        <v>0</v>
      </c>
      <c r="H20" s="52">
        <f t="shared" si="6"/>
        <v>0</v>
      </c>
      <c r="I20" s="52">
        <f t="shared" si="6"/>
        <v>0</v>
      </c>
      <c r="J20" s="52">
        <f t="shared" si="6"/>
        <v>0</v>
      </c>
      <c r="K20" s="52">
        <f>SUM(K21,K22,K45,K75)</f>
        <v>0</v>
      </c>
      <c r="L20" s="6"/>
    </row>
    <row r="21" spans="1:12" x14ac:dyDescent="0.25">
      <c r="A21" s="3" t="s">
        <v>18</v>
      </c>
      <c r="B21" s="9">
        <v>157675</v>
      </c>
      <c r="C21" s="9">
        <v>157675</v>
      </c>
      <c r="D21" s="9">
        <f>157675+1000</f>
        <v>158675</v>
      </c>
      <c r="E21" s="9">
        <f>157675+1000</f>
        <v>158675</v>
      </c>
      <c r="F21" s="9"/>
      <c r="G21" s="5"/>
      <c r="H21" s="5"/>
      <c r="I21" s="29"/>
      <c r="J21" s="29"/>
      <c r="K21" s="9">
        <f>E21-D21</f>
        <v>0</v>
      </c>
      <c r="L21" s="6"/>
    </row>
    <row r="22" spans="1:12" x14ac:dyDescent="0.25">
      <c r="A22" s="3" t="s">
        <v>19</v>
      </c>
      <c r="B22" s="9">
        <f>SUM(B23:B44)</f>
        <v>72506.100000000006</v>
      </c>
      <c r="C22" s="9">
        <f>SUM(C23:C44)</f>
        <v>83085.100000000006</v>
      </c>
      <c r="D22" s="9">
        <f>SUM(D23:D44)</f>
        <v>88085.1</v>
      </c>
      <c r="E22" s="9">
        <f>SUM(E23:E44)</f>
        <v>88085.1</v>
      </c>
      <c r="F22" s="9">
        <f t="shared" ref="F22:J22" si="7">SUM(F23:F44)</f>
        <v>0</v>
      </c>
      <c r="G22" s="9">
        <f t="shared" si="7"/>
        <v>0</v>
      </c>
      <c r="H22" s="9">
        <f t="shared" si="7"/>
        <v>0</v>
      </c>
      <c r="I22" s="9">
        <f t="shared" si="7"/>
        <v>0</v>
      </c>
      <c r="J22" s="9">
        <f t="shared" si="7"/>
        <v>0</v>
      </c>
      <c r="K22" s="9">
        <f>SUM(K23:K44)</f>
        <v>0</v>
      </c>
      <c r="L22" s="6"/>
    </row>
    <row r="23" spans="1:12" ht="38.25" hidden="1" customHeight="1" x14ac:dyDescent="0.25">
      <c r="A23" s="7" t="s">
        <v>20</v>
      </c>
      <c r="B23" s="4"/>
      <c r="C23" s="4"/>
      <c r="D23" s="4"/>
      <c r="E23" s="4"/>
      <c r="F23" s="4"/>
      <c r="G23" s="5"/>
      <c r="H23" s="5"/>
      <c r="I23" s="5"/>
      <c r="J23" s="5"/>
      <c r="K23" s="4">
        <f t="shared" ref="K23" si="8">C23-B23</f>
        <v>0</v>
      </c>
      <c r="L23" s="6"/>
    </row>
    <row r="24" spans="1:12" ht="63.75" customHeight="1" x14ac:dyDescent="0.25">
      <c r="A24" s="7" t="s">
        <v>21</v>
      </c>
      <c r="B24" s="47">
        <v>9956.5</v>
      </c>
      <c r="C24" s="47">
        <f>9956.5+10579.1</f>
        <v>20535.599999999999</v>
      </c>
      <c r="D24" s="47">
        <f>9956.5+10579.1</f>
        <v>20535.599999999999</v>
      </c>
      <c r="E24" s="47">
        <f>9956.5+10579.1</f>
        <v>20535.599999999999</v>
      </c>
      <c r="F24" s="47"/>
      <c r="G24" s="48"/>
      <c r="H24" s="48"/>
      <c r="I24" s="48"/>
      <c r="J24" s="48"/>
      <c r="K24" s="47">
        <f>E24-D24</f>
        <v>0</v>
      </c>
      <c r="L24" s="6"/>
    </row>
    <row r="25" spans="1:12" ht="63.75" hidden="1" customHeight="1" x14ac:dyDescent="0.25">
      <c r="A25" s="7" t="s">
        <v>22</v>
      </c>
      <c r="B25" s="4"/>
      <c r="C25" s="4"/>
      <c r="D25" s="4"/>
      <c r="E25" s="4"/>
      <c r="F25" s="4"/>
      <c r="G25" s="5"/>
      <c r="H25" s="5"/>
      <c r="I25" s="5"/>
      <c r="J25" s="5"/>
      <c r="K25" s="47">
        <f t="shared" ref="K25:K27" si="9">D25-C25</f>
        <v>0</v>
      </c>
      <c r="L25" s="6"/>
    </row>
    <row r="26" spans="1:12" ht="63.75" hidden="1" customHeight="1" x14ac:dyDescent="0.25">
      <c r="A26" s="7" t="s">
        <v>23</v>
      </c>
      <c r="B26" s="4"/>
      <c r="C26" s="4"/>
      <c r="D26" s="4"/>
      <c r="E26" s="4"/>
      <c r="F26" s="4"/>
      <c r="G26" s="5"/>
      <c r="H26" s="5"/>
      <c r="I26" s="5"/>
      <c r="J26" s="5"/>
      <c r="K26" s="47">
        <f t="shared" si="9"/>
        <v>0</v>
      </c>
      <c r="L26" s="6"/>
    </row>
    <row r="27" spans="1:12" ht="38.25" hidden="1" customHeight="1" x14ac:dyDescent="0.25">
      <c r="A27" s="7" t="s">
        <v>24</v>
      </c>
      <c r="B27" s="4"/>
      <c r="C27" s="4"/>
      <c r="D27" s="4"/>
      <c r="E27" s="4"/>
      <c r="F27" s="4"/>
      <c r="G27" s="5"/>
      <c r="H27" s="5"/>
      <c r="I27" s="5"/>
      <c r="J27" s="5"/>
      <c r="K27" s="47">
        <f t="shared" si="9"/>
        <v>0</v>
      </c>
      <c r="L27" s="6"/>
    </row>
    <row r="28" spans="1:12" ht="51" x14ac:dyDescent="0.25">
      <c r="A28" s="7" t="s">
        <v>25</v>
      </c>
      <c r="B28" s="47">
        <v>6641.7</v>
      </c>
      <c r="C28" s="47">
        <v>6641.7</v>
      </c>
      <c r="D28" s="47">
        <v>6641.7</v>
      </c>
      <c r="E28" s="47">
        <v>6641.7</v>
      </c>
      <c r="F28" s="47"/>
      <c r="G28" s="48"/>
      <c r="H28" s="48"/>
      <c r="I28" s="48"/>
      <c r="J28" s="48"/>
      <c r="K28" s="47">
        <f t="shared" ref="K28:K75" si="10">E28-D28</f>
        <v>0</v>
      </c>
      <c r="L28" s="6"/>
    </row>
    <row r="29" spans="1:12" ht="38.25" x14ac:dyDescent="0.25">
      <c r="A29" s="7" t="s">
        <v>26</v>
      </c>
      <c r="B29" s="47">
        <v>800</v>
      </c>
      <c r="C29" s="47">
        <v>800</v>
      </c>
      <c r="D29" s="47">
        <v>800</v>
      </c>
      <c r="E29" s="47">
        <v>800</v>
      </c>
      <c r="F29" s="47"/>
      <c r="G29" s="48"/>
      <c r="H29" s="48"/>
      <c r="I29" s="48"/>
      <c r="J29" s="51"/>
      <c r="K29" s="47">
        <f t="shared" si="10"/>
        <v>0</v>
      </c>
      <c r="L29" s="6"/>
    </row>
    <row r="30" spans="1:12" ht="30" hidden="1" customHeight="1" x14ac:dyDescent="0.25">
      <c r="A30" s="7" t="s">
        <v>27</v>
      </c>
      <c r="B30" s="47"/>
      <c r="C30" s="47"/>
      <c r="D30" s="47"/>
      <c r="E30" s="47"/>
      <c r="F30" s="47"/>
      <c r="G30" s="48"/>
      <c r="H30" s="48"/>
      <c r="I30" s="48"/>
      <c r="J30" s="48"/>
      <c r="K30" s="47">
        <f t="shared" si="10"/>
        <v>0</v>
      </c>
      <c r="L30" s="6"/>
    </row>
    <row r="31" spans="1:12" ht="51" hidden="1" customHeight="1" x14ac:dyDescent="0.25">
      <c r="A31" s="7" t="s">
        <v>28</v>
      </c>
      <c r="B31" s="47"/>
      <c r="C31" s="47"/>
      <c r="D31" s="47"/>
      <c r="E31" s="47"/>
      <c r="F31" s="47"/>
      <c r="G31" s="48"/>
      <c r="H31" s="48"/>
      <c r="I31" s="48"/>
      <c r="J31" s="48"/>
      <c r="K31" s="47">
        <f t="shared" si="10"/>
        <v>0</v>
      </c>
      <c r="L31" s="6"/>
    </row>
    <row r="32" spans="1:12" ht="30" hidden="1" customHeight="1" x14ac:dyDescent="0.25">
      <c r="A32" s="7" t="s">
        <v>29</v>
      </c>
      <c r="B32" s="47"/>
      <c r="C32" s="47"/>
      <c r="D32" s="47"/>
      <c r="E32" s="47"/>
      <c r="F32" s="47"/>
      <c r="G32" s="48"/>
      <c r="H32" s="48"/>
      <c r="I32" s="48"/>
      <c r="J32" s="48"/>
      <c r="K32" s="47">
        <f t="shared" si="10"/>
        <v>0</v>
      </c>
      <c r="L32" s="6"/>
    </row>
    <row r="33" spans="1:14" ht="36.75" customHeight="1" x14ac:dyDescent="0.25">
      <c r="A33" s="7" t="s">
        <v>125</v>
      </c>
      <c r="B33" s="47">
        <v>22624.1</v>
      </c>
      <c r="C33" s="47">
        <v>22624</v>
      </c>
      <c r="D33" s="47">
        <v>22624</v>
      </c>
      <c r="E33" s="47">
        <v>22624</v>
      </c>
      <c r="F33" s="47"/>
      <c r="G33" s="48"/>
      <c r="H33" s="48"/>
      <c r="I33" s="48"/>
      <c r="J33" s="48"/>
      <c r="K33" s="47">
        <f t="shared" si="10"/>
        <v>0</v>
      </c>
      <c r="L33" s="6"/>
    </row>
    <row r="34" spans="1:14" ht="42.75" customHeight="1" x14ac:dyDescent="0.25">
      <c r="A34" s="7" t="s">
        <v>124</v>
      </c>
      <c r="B34" s="47">
        <v>974</v>
      </c>
      <c r="C34" s="47">
        <v>974</v>
      </c>
      <c r="D34" s="47">
        <v>974</v>
      </c>
      <c r="E34" s="47">
        <v>974</v>
      </c>
      <c r="F34" s="47"/>
      <c r="G34" s="48"/>
      <c r="H34" s="48"/>
      <c r="I34" s="48"/>
      <c r="J34" s="48"/>
      <c r="K34" s="47">
        <f t="shared" si="10"/>
        <v>0</v>
      </c>
      <c r="L34" s="6"/>
    </row>
    <row r="35" spans="1:14" ht="53.25" customHeight="1" x14ac:dyDescent="0.25">
      <c r="A35" s="7" t="s">
        <v>126</v>
      </c>
      <c r="B35" s="47">
        <v>26310.9</v>
      </c>
      <c r="C35" s="47">
        <v>26310.9</v>
      </c>
      <c r="D35" s="47">
        <v>26310.9</v>
      </c>
      <c r="E35" s="47">
        <v>26310.9</v>
      </c>
      <c r="F35" s="47"/>
      <c r="G35" s="48"/>
      <c r="H35" s="48"/>
      <c r="I35" s="48"/>
      <c r="J35" s="48"/>
      <c r="K35" s="47">
        <f t="shared" si="10"/>
        <v>0</v>
      </c>
      <c r="L35" s="6"/>
      <c r="N35" s="2"/>
    </row>
    <row r="36" spans="1:14" ht="30" customHeight="1" x14ac:dyDescent="0.25">
      <c r="A36" s="7" t="s">
        <v>27</v>
      </c>
      <c r="B36" s="47">
        <v>1118.9000000000001</v>
      </c>
      <c r="C36" s="47">
        <v>1118.9000000000001</v>
      </c>
      <c r="D36" s="47">
        <v>1118.9000000000001</v>
      </c>
      <c r="E36" s="47">
        <v>1118.9000000000001</v>
      </c>
      <c r="F36" s="47"/>
      <c r="G36" s="48"/>
      <c r="H36" s="48"/>
      <c r="I36" s="48"/>
      <c r="J36" s="48"/>
      <c r="K36" s="47">
        <f t="shared" si="10"/>
        <v>0</v>
      </c>
      <c r="L36" s="6"/>
    </row>
    <row r="37" spans="1:14" ht="25.5" x14ac:dyDescent="0.25">
      <c r="A37" s="7" t="s">
        <v>30</v>
      </c>
      <c r="B37" s="47">
        <v>1250</v>
      </c>
      <c r="C37" s="47">
        <v>1250</v>
      </c>
      <c r="D37" s="47">
        <v>1250</v>
      </c>
      <c r="E37" s="47">
        <v>1250</v>
      </c>
      <c r="F37" s="47"/>
      <c r="G37" s="48"/>
      <c r="H37" s="48"/>
      <c r="I37" s="48"/>
      <c r="J37" s="48"/>
      <c r="K37" s="47">
        <f t="shared" si="10"/>
        <v>0</v>
      </c>
      <c r="L37" s="6"/>
    </row>
    <row r="38" spans="1:14" ht="25.5" x14ac:dyDescent="0.25">
      <c r="A38" s="7" t="s">
        <v>31</v>
      </c>
      <c r="B38" s="47">
        <v>1024</v>
      </c>
      <c r="C38" s="47">
        <v>1024</v>
      </c>
      <c r="D38" s="47">
        <v>1024</v>
      </c>
      <c r="E38" s="47">
        <v>1024</v>
      </c>
      <c r="F38" s="47"/>
      <c r="G38" s="48"/>
      <c r="H38" s="48"/>
      <c r="I38" s="51"/>
      <c r="J38" s="51"/>
      <c r="K38" s="47">
        <f t="shared" si="10"/>
        <v>0</v>
      </c>
      <c r="L38" s="6"/>
    </row>
    <row r="39" spans="1:14" ht="38.25" x14ac:dyDescent="0.25">
      <c r="A39" s="7" t="s">
        <v>32</v>
      </c>
      <c r="B39" s="47">
        <v>499.5</v>
      </c>
      <c r="C39" s="47">
        <v>499.5</v>
      </c>
      <c r="D39" s="47">
        <v>499.5</v>
      </c>
      <c r="E39" s="47">
        <v>499.5</v>
      </c>
      <c r="F39" s="47"/>
      <c r="G39" s="48"/>
      <c r="H39" s="48"/>
      <c r="I39" s="51"/>
      <c r="J39" s="51"/>
      <c r="K39" s="47">
        <f t="shared" si="10"/>
        <v>0</v>
      </c>
      <c r="L39" s="6"/>
    </row>
    <row r="40" spans="1:14" ht="25.5" x14ac:dyDescent="0.25">
      <c r="A40" s="7" t="s">
        <v>33</v>
      </c>
      <c r="B40" s="47">
        <v>1306.5</v>
      </c>
      <c r="C40" s="47">
        <v>1306.5</v>
      </c>
      <c r="D40" s="47">
        <v>1306.5</v>
      </c>
      <c r="E40" s="47">
        <v>1306.5</v>
      </c>
      <c r="F40" s="47"/>
      <c r="G40" s="48"/>
      <c r="H40" s="48"/>
      <c r="I40" s="51"/>
      <c r="J40" s="51"/>
      <c r="K40" s="47">
        <f t="shared" si="10"/>
        <v>0</v>
      </c>
      <c r="L40" s="6"/>
    </row>
    <row r="41" spans="1:14" ht="38.25" x14ac:dyDescent="0.25">
      <c r="A41" s="7" t="s">
        <v>34</v>
      </c>
      <c r="B41" s="47">
        <v>0</v>
      </c>
      <c r="C41" s="47">
        <v>0</v>
      </c>
      <c r="D41" s="47">
        <v>0</v>
      </c>
      <c r="E41" s="47">
        <v>0</v>
      </c>
      <c r="F41" s="47"/>
      <c r="G41" s="48"/>
      <c r="H41" s="48"/>
      <c r="I41" s="48"/>
      <c r="J41" s="48"/>
      <c r="K41" s="47">
        <f t="shared" si="10"/>
        <v>0</v>
      </c>
      <c r="L41" s="6"/>
    </row>
    <row r="42" spans="1:14" ht="18" hidden="1" customHeight="1" x14ac:dyDescent="0.25">
      <c r="A42" s="7" t="s">
        <v>35</v>
      </c>
      <c r="B42" s="47"/>
      <c r="C42" s="47"/>
      <c r="D42" s="47"/>
      <c r="E42" s="47"/>
      <c r="F42" s="47"/>
      <c r="G42" s="48"/>
      <c r="H42" s="48"/>
      <c r="I42" s="48"/>
      <c r="J42" s="48"/>
      <c r="K42" s="47">
        <f t="shared" si="10"/>
        <v>0</v>
      </c>
      <c r="L42" s="6"/>
    </row>
    <row r="43" spans="1:14" ht="25.5" x14ac:dyDescent="0.25">
      <c r="A43" s="7" t="s">
        <v>117</v>
      </c>
      <c r="B43" s="47">
        <v>0</v>
      </c>
      <c r="C43" s="47">
        <v>0</v>
      </c>
      <c r="D43" s="47">
        <v>0</v>
      </c>
      <c r="E43" s="47">
        <v>0</v>
      </c>
      <c r="F43" s="47"/>
      <c r="G43" s="48"/>
      <c r="H43" s="48"/>
      <c r="I43" s="48"/>
      <c r="J43" s="48"/>
      <c r="K43" s="47">
        <f>E43-D43</f>
        <v>0</v>
      </c>
      <c r="L43" s="6"/>
    </row>
    <row r="44" spans="1:14" ht="51" x14ac:dyDescent="0.25">
      <c r="A44" s="7" t="s">
        <v>118</v>
      </c>
      <c r="B44" s="47">
        <v>0</v>
      </c>
      <c r="C44" s="47">
        <v>0</v>
      </c>
      <c r="D44" s="47">
        <v>5000</v>
      </c>
      <c r="E44" s="47">
        <v>5000</v>
      </c>
      <c r="F44" s="47"/>
      <c r="G44" s="48"/>
      <c r="H44" s="48"/>
      <c r="I44" s="48"/>
      <c r="J44" s="48"/>
      <c r="K44" s="47">
        <f t="shared" si="10"/>
        <v>0</v>
      </c>
      <c r="L44" s="6"/>
    </row>
    <row r="45" spans="1:14" x14ac:dyDescent="0.25">
      <c r="A45" s="3" t="s">
        <v>36</v>
      </c>
      <c r="B45" s="10">
        <f>SUM(B46:B74)</f>
        <v>161730</v>
      </c>
      <c r="C45" s="10">
        <f>SUM(C46:C74)</f>
        <v>161730</v>
      </c>
      <c r="D45" s="10">
        <f>SUM(D46:D74)</f>
        <v>161730</v>
      </c>
      <c r="E45" s="10">
        <f>SUM(E46:E74)</f>
        <v>161730</v>
      </c>
      <c r="F45" s="10">
        <f t="shared" ref="F45:K45" si="11">SUM(F46:F74)</f>
        <v>0</v>
      </c>
      <c r="G45" s="10">
        <f t="shared" si="11"/>
        <v>0</v>
      </c>
      <c r="H45" s="10">
        <f t="shared" si="11"/>
        <v>0</v>
      </c>
      <c r="I45" s="10">
        <f t="shared" si="11"/>
        <v>0</v>
      </c>
      <c r="J45" s="10">
        <f t="shared" si="11"/>
        <v>0</v>
      </c>
      <c r="K45" s="10">
        <f t="shared" si="11"/>
        <v>0</v>
      </c>
      <c r="L45" s="6"/>
    </row>
    <row r="46" spans="1:14" ht="51" x14ac:dyDescent="0.25">
      <c r="A46" s="7" t="s">
        <v>37</v>
      </c>
      <c r="B46" s="47">
        <v>428</v>
      </c>
      <c r="C46" s="47">
        <v>428</v>
      </c>
      <c r="D46" s="47">
        <v>428</v>
      </c>
      <c r="E46" s="47">
        <v>428</v>
      </c>
      <c r="F46" s="47"/>
      <c r="G46" s="48"/>
      <c r="H46" s="48"/>
      <c r="I46" s="48"/>
      <c r="J46" s="48"/>
      <c r="K46" s="47">
        <f t="shared" si="10"/>
        <v>0</v>
      </c>
      <c r="L46" s="6"/>
    </row>
    <row r="47" spans="1:14" ht="51" x14ac:dyDescent="0.25">
      <c r="A47" s="7" t="s">
        <v>38</v>
      </c>
      <c r="B47" s="47">
        <v>4.9000000000000004</v>
      </c>
      <c r="C47" s="47">
        <v>4.9000000000000004</v>
      </c>
      <c r="D47" s="47">
        <v>4.9000000000000004</v>
      </c>
      <c r="E47" s="47">
        <v>4.9000000000000004</v>
      </c>
      <c r="F47" s="47"/>
      <c r="G47" s="48"/>
      <c r="H47" s="48"/>
      <c r="I47" s="48"/>
      <c r="J47" s="48"/>
      <c r="K47" s="47">
        <f t="shared" si="10"/>
        <v>0</v>
      </c>
      <c r="L47" s="6"/>
    </row>
    <row r="48" spans="1:14" ht="51" x14ac:dyDescent="0.25">
      <c r="A48" s="7" t="s">
        <v>39</v>
      </c>
      <c r="B48" s="47">
        <v>42</v>
      </c>
      <c r="C48" s="47">
        <v>42</v>
      </c>
      <c r="D48" s="47">
        <v>42</v>
      </c>
      <c r="E48" s="47">
        <v>42</v>
      </c>
      <c r="F48" s="47"/>
      <c r="G48" s="48"/>
      <c r="H48" s="48"/>
      <c r="I48" s="48"/>
      <c r="J48" s="48"/>
      <c r="K48" s="47">
        <f t="shared" si="10"/>
        <v>0</v>
      </c>
      <c r="L48" s="6"/>
    </row>
    <row r="49" spans="1:12" ht="76.5" x14ac:dyDescent="0.25">
      <c r="A49" s="7" t="s">
        <v>40</v>
      </c>
      <c r="B49" s="47">
        <v>590</v>
      </c>
      <c r="C49" s="47">
        <v>590</v>
      </c>
      <c r="D49" s="47">
        <v>590</v>
      </c>
      <c r="E49" s="47">
        <v>590</v>
      </c>
      <c r="F49" s="47"/>
      <c r="G49" s="48"/>
      <c r="H49" s="48"/>
      <c r="I49" s="48"/>
      <c r="J49" s="48"/>
      <c r="K49" s="47">
        <f>E49-D49</f>
        <v>0</v>
      </c>
      <c r="L49" s="6"/>
    </row>
    <row r="50" spans="1:12" ht="25.5" x14ac:dyDescent="0.25">
      <c r="A50" s="7" t="s">
        <v>41</v>
      </c>
      <c r="B50" s="47">
        <v>3</v>
      </c>
      <c r="C50" s="47">
        <v>3</v>
      </c>
      <c r="D50" s="47">
        <v>3</v>
      </c>
      <c r="E50" s="47">
        <v>3</v>
      </c>
      <c r="F50" s="47"/>
      <c r="G50" s="48"/>
      <c r="H50" s="48"/>
      <c r="I50" s="48"/>
      <c r="J50" s="48"/>
      <c r="K50" s="47">
        <f t="shared" si="10"/>
        <v>0</v>
      </c>
      <c r="L50" s="6"/>
    </row>
    <row r="51" spans="1:12" ht="63.75" x14ac:dyDescent="0.25">
      <c r="A51" s="7" t="s">
        <v>42</v>
      </c>
      <c r="B51" s="47">
        <v>0.5</v>
      </c>
      <c r="C51" s="47">
        <v>0.5</v>
      </c>
      <c r="D51" s="47">
        <v>0.5</v>
      </c>
      <c r="E51" s="47">
        <v>0.5</v>
      </c>
      <c r="F51" s="47"/>
      <c r="G51" s="48"/>
      <c r="H51" s="48"/>
      <c r="I51" s="48"/>
      <c r="J51" s="48"/>
      <c r="K51" s="47">
        <f t="shared" si="10"/>
        <v>0</v>
      </c>
      <c r="L51" s="6"/>
    </row>
    <row r="52" spans="1:12" ht="51" x14ac:dyDescent="0.25">
      <c r="A52" s="7" t="s">
        <v>119</v>
      </c>
      <c r="B52" s="47">
        <v>0.6</v>
      </c>
      <c r="C52" s="47">
        <v>0.6</v>
      </c>
      <c r="D52" s="47">
        <v>0.6</v>
      </c>
      <c r="E52" s="47">
        <v>0.6</v>
      </c>
      <c r="F52" s="47"/>
      <c r="G52" s="48"/>
      <c r="H52" s="48"/>
      <c r="I52" s="48"/>
      <c r="J52" s="48"/>
      <c r="K52" s="47">
        <f t="shared" si="10"/>
        <v>0</v>
      </c>
      <c r="L52" s="6"/>
    </row>
    <row r="53" spans="1:12" ht="38.25" x14ac:dyDescent="0.25">
      <c r="A53" s="7" t="s">
        <v>43</v>
      </c>
      <c r="B53" s="47">
        <v>8980</v>
      </c>
      <c r="C53" s="47">
        <v>8980</v>
      </c>
      <c r="D53" s="47">
        <v>8980</v>
      </c>
      <c r="E53" s="47">
        <v>8980</v>
      </c>
      <c r="F53" s="47"/>
      <c r="G53" s="47"/>
      <c r="H53" s="47"/>
      <c r="I53" s="47"/>
      <c r="J53" s="47"/>
      <c r="K53" s="47">
        <f t="shared" si="10"/>
        <v>0</v>
      </c>
      <c r="L53" s="6"/>
    </row>
    <row r="54" spans="1:12" ht="38.25" x14ac:dyDescent="0.25">
      <c r="A54" s="7" t="s">
        <v>44</v>
      </c>
      <c r="B54" s="47">
        <v>5727</v>
      </c>
      <c r="C54" s="47">
        <v>5727</v>
      </c>
      <c r="D54" s="47">
        <v>5727</v>
      </c>
      <c r="E54" s="47">
        <v>5727</v>
      </c>
      <c r="F54" s="47"/>
      <c r="G54" s="48"/>
      <c r="H54" s="48"/>
      <c r="I54" s="48"/>
      <c r="J54" s="48"/>
      <c r="K54" s="47">
        <f t="shared" si="10"/>
        <v>0</v>
      </c>
      <c r="L54" s="6"/>
    </row>
    <row r="55" spans="1:12" ht="38.25" x14ac:dyDescent="0.25">
      <c r="A55" s="7" t="s">
        <v>45</v>
      </c>
      <c r="B55" s="47">
        <v>1</v>
      </c>
      <c r="C55" s="47">
        <v>1</v>
      </c>
      <c r="D55" s="47">
        <v>1</v>
      </c>
      <c r="E55" s="47">
        <v>1</v>
      </c>
      <c r="F55" s="47"/>
      <c r="G55" s="48"/>
      <c r="H55" s="48"/>
      <c r="I55" s="48"/>
      <c r="J55" s="48"/>
      <c r="K55" s="47">
        <f t="shared" si="10"/>
        <v>0</v>
      </c>
      <c r="L55" s="6"/>
    </row>
    <row r="56" spans="1:12" ht="38.25" x14ac:dyDescent="0.25">
      <c r="A56" s="7" t="s">
        <v>46</v>
      </c>
      <c r="B56" s="47">
        <v>3</v>
      </c>
      <c r="C56" s="47">
        <v>3</v>
      </c>
      <c r="D56" s="47">
        <v>3</v>
      </c>
      <c r="E56" s="47">
        <v>3</v>
      </c>
      <c r="F56" s="47"/>
      <c r="G56" s="48"/>
      <c r="H56" s="48"/>
      <c r="I56" s="48"/>
      <c r="J56" s="48"/>
      <c r="K56" s="47">
        <f t="shared" si="10"/>
        <v>0</v>
      </c>
      <c r="L56" s="6"/>
    </row>
    <row r="57" spans="1:12" x14ac:dyDescent="0.25">
      <c r="A57" s="7" t="s">
        <v>47</v>
      </c>
      <c r="B57" s="47">
        <v>11738</v>
      </c>
      <c r="C57" s="47">
        <v>11738</v>
      </c>
      <c r="D57" s="47">
        <v>11738</v>
      </c>
      <c r="E57" s="47">
        <v>11738</v>
      </c>
      <c r="F57" s="47"/>
      <c r="G57" s="47"/>
      <c r="H57" s="47"/>
      <c r="I57" s="47"/>
      <c r="J57" s="47"/>
      <c r="K57" s="47">
        <f t="shared" si="10"/>
        <v>0</v>
      </c>
      <c r="L57" s="6"/>
    </row>
    <row r="58" spans="1:12" ht="25.5" x14ac:dyDescent="0.25">
      <c r="A58" s="7" t="s">
        <v>48</v>
      </c>
      <c r="B58" s="47">
        <v>9136</v>
      </c>
      <c r="C58" s="47">
        <v>9136</v>
      </c>
      <c r="D58" s="47">
        <v>9136</v>
      </c>
      <c r="E58" s="47">
        <v>9136</v>
      </c>
      <c r="F58" s="47"/>
      <c r="G58" s="47"/>
      <c r="H58" s="47"/>
      <c r="I58" s="47"/>
      <c r="J58" s="47"/>
      <c r="K58" s="47">
        <f t="shared" si="10"/>
        <v>0</v>
      </c>
      <c r="L58" s="6"/>
    </row>
    <row r="59" spans="1:12" x14ac:dyDescent="0.25">
      <c r="A59" s="7" t="s">
        <v>49</v>
      </c>
      <c r="B59" s="47">
        <v>2571</v>
      </c>
      <c r="C59" s="47">
        <v>2571</v>
      </c>
      <c r="D59" s="47">
        <v>2571</v>
      </c>
      <c r="E59" s="47">
        <v>2571</v>
      </c>
      <c r="F59" s="47"/>
      <c r="G59" s="47"/>
      <c r="H59" s="47"/>
      <c r="I59" s="47"/>
      <c r="J59" s="47"/>
      <c r="K59" s="47">
        <f t="shared" si="10"/>
        <v>0</v>
      </c>
      <c r="L59" s="6"/>
    </row>
    <row r="60" spans="1:12" ht="38.25" hidden="1" customHeight="1" x14ac:dyDescent="0.25">
      <c r="A60" s="7" t="s">
        <v>50</v>
      </c>
      <c r="B60" s="47">
        <v>100</v>
      </c>
      <c r="C60" s="47">
        <v>100</v>
      </c>
      <c r="D60" s="47">
        <v>100</v>
      </c>
      <c r="E60" s="47">
        <v>100</v>
      </c>
      <c r="F60" s="47"/>
      <c r="G60" s="48"/>
      <c r="H60" s="48"/>
      <c r="I60" s="48"/>
      <c r="J60" s="48"/>
      <c r="K60" s="47">
        <f t="shared" si="10"/>
        <v>0</v>
      </c>
      <c r="L60" s="6"/>
    </row>
    <row r="61" spans="1:12" ht="38.25" hidden="1" customHeight="1" x14ac:dyDescent="0.25">
      <c r="A61" s="7" t="s">
        <v>51</v>
      </c>
      <c r="B61" s="47"/>
      <c r="C61" s="47"/>
      <c r="D61" s="47"/>
      <c r="E61" s="47"/>
      <c r="F61" s="47"/>
      <c r="G61" s="48"/>
      <c r="H61" s="48"/>
      <c r="I61" s="48"/>
      <c r="J61" s="48"/>
      <c r="K61" s="47">
        <f t="shared" si="10"/>
        <v>0</v>
      </c>
      <c r="L61" s="6"/>
    </row>
    <row r="62" spans="1:12" ht="51" hidden="1" customHeight="1" x14ac:dyDescent="0.25">
      <c r="A62" s="7" t="s">
        <v>116</v>
      </c>
      <c r="B62" s="47"/>
      <c r="C62" s="47"/>
      <c r="D62" s="47"/>
      <c r="E62" s="47"/>
      <c r="F62" s="47"/>
      <c r="G62" s="48"/>
      <c r="H62" s="48"/>
      <c r="I62" s="48"/>
      <c r="J62" s="48"/>
      <c r="K62" s="47">
        <f t="shared" si="10"/>
        <v>0</v>
      </c>
      <c r="L62" s="6"/>
    </row>
    <row r="63" spans="1:12" ht="38.25" x14ac:dyDescent="0.25">
      <c r="A63" s="7" t="s">
        <v>52</v>
      </c>
      <c r="B63" s="47">
        <v>778</v>
      </c>
      <c r="C63" s="47">
        <v>778</v>
      </c>
      <c r="D63" s="47">
        <v>778</v>
      </c>
      <c r="E63" s="47">
        <v>778</v>
      </c>
      <c r="F63" s="47"/>
      <c r="G63" s="47"/>
      <c r="H63" s="47"/>
      <c r="I63" s="47"/>
      <c r="J63" s="47"/>
      <c r="K63" s="47">
        <f t="shared" si="10"/>
        <v>0</v>
      </c>
      <c r="L63" s="6"/>
    </row>
    <row r="64" spans="1:12" ht="51" x14ac:dyDescent="0.25">
      <c r="A64" s="7" t="s">
        <v>53</v>
      </c>
      <c r="B64" s="47">
        <v>141</v>
      </c>
      <c r="C64" s="47">
        <v>141</v>
      </c>
      <c r="D64" s="47">
        <v>141</v>
      </c>
      <c r="E64" s="47">
        <v>141</v>
      </c>
      <c r="F64" s="47"/>
      <c r="G64" s="47"/>
      <c r="H64" s="47"/>
      <c r="I64" s="47"/>
      <c r="J64" s="47"/>
      <c r="K64" s="47">
        <f t="shared" si="10"/>
        <v>0</v>
      </c>
      <c r="L64" s="6"/>
    </row>
    <row r="65" spans="1:12" ht="76.5" x14ac:dyDescent="0.25">
      <c r="A65" s="7" t="s">
        <v>54</v>
      </c>
      <c r="B65" s="47">
        <v>2020.2</v>
      </c>
      <c r="C65" s="47">
        <v>2020.2</v>
      </c>
      <c r="D65" s="47">
        <v>2020.2</v>
      </c>
      <c r="E65" s="47">
        <v>2020.2</v>
      </c>
      <c r="F65" s="47"/>
      <c r="G65" s="48"/>
      <c r="H65" s="48"/>
      <c r="I65" s="48"/>
      <c r="J65" s="48"/>
      <c r="K65" s="47">
        <f t="shared" si="10"/>
        <v>0</v>
      </c>
      <c r="L65" s="6"/>
    </row>
    <row r="66" spans="1:12" ht="51" x14ac:dyDescent="0.25">
      <c r="A66" s="7" t="s">
        <v>55</v>
      </c>
      <c r="B66" s="47">
        <v>4.5</v>
      </c>
      <c r="C66" s="47">
        <v>4.5</v>
      </c>
      <c r="D66" s="47">
        <v>4.5</v>
      </c>
      <c r="E66" s="47">
        <v>4.5</v>
      </c>
      <c r="F66" s="47"/>
      <c r="G66" s="48"/>
      <c r="H66" s="48"/>
      <c r="I66" s="48"/>
      <c r="J66" s="48"/>
      <c r="K66" s="47">
        <f t="shared" si="10"/>
        <v>0</v>
      </c>
      <c r="L66" s="6"/>
    </row>
    <row r="67" spans="1:12" ht="38.25" hidden="1" customHeight="1" x14ac:dyDescent="0.25">
      <c r="A67" s="7" t="s">
        <v>56</v>
      </c>
      <c r="B67" s="47"/>
      <c r="C67" s="47"/>
      <c r="D67" s="47"/>
      <c r="E67" s="47"/>
      <c r="F67" s="47"/>
      <c r="G67" s="48"/>
      <c r="H67" s="48"/>
      <c r="I67" s="48"/>
      <c r="J67" s="48"/>
      <c r="K67" s="47">
        <f t="shared" si="10"/>
        <v>0</v>
      </c>
      <c r="L67" s="6"/>
    </row>
    <row r="68" spans="1:12" ht="25.5" hidden="1" customHeight="1" x14ac:dyDescent="0.25">
      <c r="A68" s="7" t="s">
        <v>57</v>
      </c>
      <c r="B68" s="47"/>
      <c r="C68" s="47"/>
      <c r="D68" s="47"/>
      <c r="E68" s="47"/>
      <c r="F68" s="47"/>
      <c r="G68" s="48"/>
      <c r="H68" s="48"/>
      <c r="I68" s="48"/>
      <c r="J68" s="48"/>
      <c r="K68" s="47">
        <f t="shared" si="10"/>
        <v>0</v>
      </c>
      <c r="L68" s="6"/>
    </row>
    <row r="69" spans="1:12" ht="76.5" x14ac:dyDescent="0.25">
      <c r="A69" s="7" t="s">
        <v>58</v>
      </c>
      <c r="B69" s="47">
        <v>1075</v>
      </c>
      <c r="C69" s="47">
        <v>1075</v>
      </c>
      <c r="D69" s="47">
        <v>1075</v>
      </c>
      <c r="E69" s="47">
        <v>1075</v>
      </c>
      <c r="F69" s="47"/>
      <c r="G69" s="47"/>
      <c r="H69" s="47"/>
      <c r="I69" s="47"/>
      <c r="J69" s="47"/>
      <c r="K69" s="47">
        <f t="shared" si="10"/>
        <v>0</v>
      </c>
      <c r="L69" s="6"/>
    </row>
    <row r="70" spans="1:12" ht="25.5" x14ac:dyDescent="0.25">
      <c r="A70" s="7" t="s">
        <v>59</v>
      </c>
      <c r="B70" s="47">
        <v>14649.5</v>
      </c>
      <c r="C70" s="47">
        <v>14649.5</v>
      </c>
      <c r="D70" s="47">
        <v>14649.5</v>
      </c>
      <c r="E70" s="47">
        <v>14649.5</v>
      </c>
      <c r="F70" s="47"/>
      <c r="G70" s="47"/>
      <c r="H70" s="47"/>
      <c r="I70" s="47"/>
      <c r="J70" s="47"/>
      <c r="K70" s="47">
        <f t="shared" si="10"/>
        <v>0</v>
      </c>
      <c r="L70" s="6"/>
    </row>
    <row r="71" spans="1:12" ht="51" x14ac:dyDescent="0.25">
      <c r="A71" s="7" t="s">
        <v>60</v>
      </c>
      <c r="B71" s="47">
        <v>309.89999999999998</v>
      </c>
      <c r="C71" s="47">
        <v>309.89999999999998</v>
      </c>
      <c r="D71" s="47">
        <v>309.89999999999998</v>
      </c>
      <c r="E71" s="47">
        <v>309.89999999999998</v>
      </c>
      <c r="F71" s="47"/>
      <c r="G71" s="47"/>
      <c r="H71" s="47"/>
      <c r="I71" s="47"/>
      <c r="J71" s="47"/>
      <c r="K71" s="47">
        <f t="shared" si="10"/>
        <v>0</v>
      </c>
      <c r="L71" s="6"/>
    </row>
    <row r="72" spans="1:12" ht="38.25" x14ac:dyDescent="0.25">
      <c r="A72" s="7" t="s">
        <v>61</v>
      </c>
      <c r="B72" s="47">
        <v>100332.7</v>
      </c>
      <c r="C72" s="47">
        <v>100332.7</v>
      </c>
      <c r="D72" s="47">
        <v>100332.7</v>
      </c>
      <c r="E72" s="47">
        <v>100332.7</v>
      </c>
      <c r="F72" s="47"/>
      <c r="G72" s="47"/>
      <c r="H72" s="47"/>
      <c r="I72" s="47"/>
      <c r="J72" s="47"/>
      <c r="K72" s="47">
        <f t="shared" si="10"/>
        <v>0</v>
      </c>
      <c r="L72" s="6"/>
    </row>
    <row r="73" spans="1:12" ht="38.25" x14ac:dyDescent="0.25">
      <c r="A73" s="7" t="s">
        <v>62</v>
      </c>
      <c r="B73" s="47">
        <v>2704.2</v>
      </c>
      <c r="C73" s="47">
        <v>2704.2</v>
      </c>
      <c r="D73" s="47">
        <v>2704.2</v>
      </c>
      <c r="E73" s="47">
        <v>2704.2</v>
      </c>
      <c r="F73" s="47"/>
      <c r="G73" s="47"/>
      <c r="H73" s="47"/>
      <c r="I73" s="47"/>
      <c r="J73" s="47"/>
      <c r="K73" s="47">
        <f t="shared" si="10"/>
        <v>0</v>
      </c>
      <c r="L73" s="6"/>
    </row>
    <row r="74" spans="1:12" ht="38.25" x14ac:dyDescent="0.25">
      <c r="A74" s="7" t="s">
        <v>63</v>
      </c>
      <c r="B74" s="47">
        <v>390</v>
      </c>
      <c r="C74" s="47">
        <v>390</v>
      </c>
      <c r="D74" s="47">
        <v>390</v>
      </c>
      <c r="E74" s="47">
        <v>390</v>
      </c>
      <c r="F74" s="47"/>
      <c r="G74" s="47"/>
      <c r="H74" s="47"/>
      <c r="I74" s="47"/>
      <c r="J74" s="47"/>
      <c r="K74" s="47">
        <f t="shared" si="10"/>
        <v>0</v>
      </c>
      <c r="L74" s="6"/>
    </row>
    <row r="75" spans="1:12" x14ac:dyDescent="0.25">
      <c r="A75" s="3" t="s">
        <v>64</v>
      </c>
      <c r="B75" s="10">
        <f t="shared" ref="B75:C75" si="12">SUM(B76:B77)</f>
        <v>13397.8</v>
      </c>
      <c r="C75" s="10">
        <f t="shared" si="12"/>
        <v>13397.8</v>
      </c>
      <c r="D75" s="10">
        <f t="shared" ref="D75:E75" si="13">SUM(D76:D77)</f>
        <v>14259.099999999999</v>
      </c>
      <c r="E75" s="10">
        <f t="shared" si="13"/>
        <v>14259.099999999999</v>
      </c>
      <c r="F75" s="10"/>
      <c r="G75" s="10"/>
      <c r="H75" s="10"/>
      <c r="I75" s="10"/>
      <c r="J75" s="10"/>
      <c r="K75" s="47">
        <f t="shared" si="10"/>
        <v>0</v>
      </c>
      <c r="L75" s="12"/>
    </row>
    <row r="76" spans="1:12" ht="30" customHeight="1" x14ac:dyDescent="0.25">
      <c r="A76" s="8" t="s">
        <v>121</v>
      </c>
      <c r="B76" s="47">
        <v>12307.8</v>
      </c>
      <c r="C76" s="47">
        <v>12307.8</v>
      </c>
      <c r="D76" s="47">
        <f>12307.8+60+801.3</f>
        <v>13169.099999999999</v>
      </c>
      <c r="E76" s="47">
        <f>12307.8+60+801.3</f>
        <v>13169.099999999999</v>
      </c>
      <c r="F76" s="47"/>
      <c r="G76" s="48"/>
      <c r="H76" s="48"/>
      <c r="I76" s="48"/>
      <c r="J76" s="48"/>
      <c r="K76" s="47">
        <f>E76-D76</f>
        <v>0</v>
      </c>
      <c r="L76" s="6"/>
    </row>
    <row r="77" spans="1:12" ht="17.45" customHeight="1" x14ac:dyDescent="0.25">
      <c r="A77" s="8" t="s">
        <v>65</v>
      </c>
      <c r="B77" s="47">
        <v>1090</v>
      </c>
      <c r="C77" s="47">
        <v>1090</v>
      </c>
      <c r="D77" s="47">
        <v>1090</v>
      </c>
      <c r="E77" s="47">
        <v>1090</v>
      </c>
      <c r="F77" s="47"/>
      <c r="G77" s="48"/>
      <c r="H77" s="48"/>
      <c r="I77" s="48"/>
      <c r="J77" s="48"/>
      <c r="K77" s="47">
        <f>E77-D77</f>
        <v>0</v>
      </c>
      <c r="L77" s="6"/>
    </row>
    <row r="78" spans="1:12" x14ac:dyDescent="0.25">
      <c r="A78" s="3" t="s">
        <v>66</v>
      </c>
      <c r="B78" s="4">
        <v>95</v>
      </c>
      <c r="C78" s="4">
        <f>95+650</f>
        <v>745</v>
      </c>
      <c r="D78" s="4">
        <f>95+650</f>
        <v>745</v>
      </c>
      <c r="E78" s="4">
        <f>95+650</f>
        <v>745</v>
      </c>
      <c r="F78" s="4"/>
      <c r="G78" s="5"/>
      <c r="H78" s="5"/>
      <c r="I78" s="5"/>
      <c r="J78" s="5"/>
      <c r="K78" s="47">
        <f>E78-D78</f>
        <v>0</v>
      </c>
      <c r="L78" s="6"/>
    </row>
    <row r="79" spans="1:12" ht="57" x14ac:dyDescent="0.25">
      <c r="A79" s="13" t="s">
        <v>67</v>
      </c>
      <c r="B79" s="4">
        <v>0</v>
      </c>
      <c r="C79" s="4">
        <v>0</v>
      </c>
      <c r="D79" s="4">
        <v>-253.6</v>
      </c>
      <c r="E79" s="4">
        <v>-253.6</v>
      </c>
      <c r="F79" s="4"/>
      <c r="G79" s="5"/>
      <c r="H79" s="5"/>
      <c r="I79" s="5"/>
      <c r="J79" s="5"/>
      <c r="K79" s="47">
        <f>E79-D79</f>
        <v>0</v>
      </c>
      <c r="L79" s="6"/>
    </row>
    <row r="80" spans="1:12" s="1" customFormat="1" x14ac:dyDescent="0.25">
      <c r="A80" s="49" t="s">
        <v>68</v>
      </c>
      <c r="B80" s="4">
        <f t="shared" ref="B80:C80" si="14">SUM(B7,B19)</f>
        <v>462154.89999999997</v>
      </c>
      <c r="C80" s="4">
        <f t="shared" si="14"/>
        <v>473383.89999999997</v>
      </c>
      <c r="D80" s="4">
        <f t="shared" ref="D80:E80" si="15">SUM(D7,D19)</f>
        <v>479991.6</v>
      </c>
      <c r="E80" s="4">
        <f t="shared" si="15"/>
        <v>479991.6</v>
      </c>
      <c r="F80" s="4"/>
      <c r="G80" s="4"/>
      <c r="H80" s="4"/>
      <c r="I80" s="4"/>
      <c r="J80" s="4"/>
      <c r="K80" s="47">
        <f>E80-D80</f>
        <v>0</v>
      </c>
      <c r="L80" s="50"/>
    </row>
    <row r="81" spans="1:13" s="26" customFormat="1" x14ac:dyDescent="0.25">
      <c r="A81" s="14" t="s">
        <v>69</v>
      </c>
      <c r="B81" s="10">
        <f>SUM(B82:B89)</f>
        <v>50392.5</v>
      </c>
      <c r="C81" s="10">
        <f>SUM(C82:C89)</f>
        <v>47752.4</v>
      </c>
      <c r="D81" s="10">
        <f>SUM(D82:D89)</f>
        <v>51166.9</v>
      </c>
      <c r="E81" s="10">
        <f>SUM(E82:E89)</f>
        <v>51166.9</v>
      </c>
      <c r="F81" s="10">
        <f t="shared" ref="F81:K81" si="16">SUM(F82:F89)</f>
        <v>0</v>
      </c>
      <c r="G81" s="10">
        <f t="shared" si="16"/>
        <v>0</v>
      </c>
      <c r="H81" s="10">
        <f t="shared" si="16"/>
        <v>0</v>
      </c>
      <c r="I81" s="10">
        <f t="shared" si="16"/>
        <v>0</v>
      </c>
      <c r="J81" s="10">
        <f t="shared" si="16"/>
        <v>0</v>
      </c>
      <c r="K81" s="10">
        <f t="shared" si="16"/>
        <v>0</v>
      </c>
      <c r="L81" s="6"/>
      <c r="M81" s="34"/>
    </row>
    <row r="82" spans="1:13" ht="38.25" x14ac:dyDescent="0.25">
      <c r="A82" s="16" t="s">
        <v>70</v>
      </c>
      <c r="B82" s="47">
        <v>1056.3</v>
      </c>
      <c r="C82" s="47">
        <v>1056.3</v>
      </c>
      <c r="D82" s="47">
        <v>1056.3</v>
      </c>
      <c r="E82" s="47">
        <v>1056.3</v>
      </c>
      <c r="F82" s="47"/>
      <c r="G82" s="47"/>
      <c r="H82" s="47"/>
      <c r="I82" s="47"/>
      <c r="J82" s="47"/>
      <c r="K82" s="47">
        <f>E82-D82</f>
        <v>0</v>
      </c>
      <c r="L82" s="6"/>
    </row>
    <row r="83" spans="1:13" ht="51" x14ac:dyDescent="0.25">
      <c r="A83" s="16" t="s">
        <v>71</v>
      </c>
      <c r="B83" s="47">
        <v>1389.9</v>
      </c>
      <c r="C83" s="47">
        <v>1389.9</v>
      </c>
      <c r="D83" s="47">
        <v>1389.9</v>
      </c>
      <c r="E83" s="47">
        <v>1389.9</v>
      </c>
      <c r="F83" s="47"/>
      <c r="G83" s="47"/>
      <c r="H83" s="47"/>
      <c r="I83" s="47"/>
      <c r="J83" s="47"/>
      <c r="K83" s="47">
        <f t="shared" ref="K83:K115" si="17">E83-D83</f>
        <v>0</v>
      </c>
      <c r="L83" s="6"/>
    </row>
    <row r="84" spans="1:13" ht="51" x14ac:dyDescent="0.25">
      <c r="A84" s="16" t="s">
        <v>72</v>
      </c>
      <c r="B84" s="47">
        <v>17520.2</v>
      </c>
      <c r="C84" s="47">
        <v>17420.2</v>
      </c>
      <c r="D84" s="47">
        <v>18516.599999999999</v>
      </c>
      <c r="E84" s="47">
        <v>18516.599999999999</v>
      </c>
      <c r="F84" s="47"/>
      <c r="G84" s="47"/>
      <c r="H84" s="47"/>
      <c r="I84" s="47"/>
      <c r="J84" s="47"/>
      <c r="K84" s="47">
        <f t="shared" si="17"/>
        <v>0</v>
      </c>
      <c r="L84" s="6"/>
    </row>
    <row r="85" spans="1:13" x14ac:dyDescent="0.25">
      <c r="A85" s="16" t="s">
        <v>73</v>
      </c>
      <c r="B85" s="47">
        <v>4.5</v>
      </c>
      <c r="C85" s="47">
        <v>4.5</v>
      </c>
      <c r="D85" s="47">
        <v>4.5</v>
      </c>
      <c r="E85" s="47">
        <v>4.5</v>
      </c>
      <c r="F85" s="47"/>
      <c r="G85" s="48"/>
      <c r="H85" s="48"/>
      <c r="I85" s="48"/>
      <c r="J85" s="48"/>
      <c r="K85" s="47">
        <f t="shared" si="17"/>
        <v>0</v>
      </c>
      <c r="L85" s="6"/>
    </row>
    <row r="86" spans="1:13" ht="38.25" x14ac:dyDescent="0.25">
      <c r="A86" s="16" t="s">
        <v>74</v>
      </c>
      <c r="B86" s="47">
        <v>17094.099999999999</v>
      </c>
      <c r="C86" s="47">
        <v>6856.1</v>
      </c>
      <c r="D86" s="47">
        <v>6952.2</v>
      </c>
      <c r="E86" s="47">
        <v>6952.2</v>
      </c>
      <c r="F86" s="47"/>
      <c r="G86" s="48"/>
      <c r="H86" s="48"/>
      <c r="I86" s="48"/>
      <c r="J86" s="48"/>
      <c r="K86" s="47">
        <f t="shared" si="17"/>
        <v>0</v>
      </c>
      <c r="L86" s="6"/>
    </row>
    <row r="87" spans="1:13" ht="18.75" customHeight="1" x14ac:dyDescent="0.25">
      <c r="A87" s="16" t="s">
        <v>75</v>
      </c>
      <c r="B87" s="47">
        <v>700</v>
      </c>
      <c r="C87" s="47">
        <v>812.4</v>
      </c>
      <c r="D87" s="47">
        <v>812.4</v>
      </c>
      <c r="E87" s="47">
        <v>812.4</v>
      </c>
      <c r="F87" s="47"/>
      <c r="G87" s="48"/>
      <c r="H87" s="48"/>
      <c r="I87" s="48"/>
      <c r="J87" s="48"/>
      <c r="K87" s="47">
        <f t="shared" si="17"/>
        <v>0</v>
      </c>
      <c r="L87" s="6"/>
    </row>
    <row r="88" spans="1:13" ht="17.45" customHeight="1" x14ac:dyDescent="0.25">
      <c r="A88" s="16" t="s">
        <v>76</v>
      </c>
      <c r="B88" s="47">
        <v>85</v>
      </c>
      <c r="C88" s="47">
        <v>81.8</v>
      </c>
      <c r="D88" s="47">
        <v>64.099999999999994</v>
      </c>
      <c r="E88" s="47">
        <v>64.099999999999994</v>
      </c>
      <c r="F88" s="47"/>
      <c r="G88" s="48"/>
      <c r="H88" s="48"/>
      <c r="I88" s="48"/>
      <c r="J88" s="48"/>
      <c r="K88" s="47">
        <f t="shared" si="17"/>
        <v>0</v>
      </c>
      <c r="L88" s="6"/>
    </row>
    <row r="89" spans="1:13" ht="28.9" customHeight="1" x14ac:dyDescent="0.25">
      <c r="A89" s="16" t="s">
        <v>77</v>
      </c>
      <c r="B89" s="47">
        <v>12542.5</v>
      </c>
      <c r="C89" s="47">
        <f>20181.2-50</f>
        <v>20131.2</v>
      </c>
      <c r="D89" s="47">
        <v>22370.9</v>
      </c>
      <c r="E89" s="47">
        <v>22370.9</v>
      </c>
      <c r="F89" s="47"/>
      <c r="G89" s="48"/>
      <c r="H89" s="48"/>
      <c r="I89" s="48"/>
      <c r="J89" s="48"/>
      <c r="K89" s="47">
        <f t="shared" si="17"/>
        <v>0</v>
      </c>
      <c r="L89" s="6"/>
    </row>
    <row r="90" spans="1:13" s="26" customFormat="1" x14ac:dyDescent="0.25">
      <c r="A90" s="14" t="s">
        <v>78</v>
      </c>
      <c r="B90" s="10">
        <f>B91</f>
        <v>2020.2</v>
      </c>
      <c r="C90" s="10">
        <f>C91</f>
        <v>2020.2</v>
      </c>
      <c r="D90" s="10">
        <f>D91</f>
        <v>2020.2</v>
      </c>
      <c r="E90" s="10">
        <f>E91</f>
        <v>2020.2</v>
      </c>
      <c r="F90" s="10"/>
      <c r="G90" s="10"/>
      <c r="H90" s="10"/>
      <c r="I90" s="10"/>
      <c r="J90" s="10"/>
      <c r="K90" s="4">
        <f t="shared" ref="K90" si="18">C90-B90</f>
        <v>0</v>
      </c>
      <c r="L90" s="15"/>
      <c r="M90" s="34"/>
    </row>
    <row r="91" spans="1:13" x14ac:dyDescent="0.25">
      <c r="A91" s="16" t="s">
        <v>79</v>
      </c>
      <c r="B91" s="47">
        <v>2020.2</v>
      </c>
      <c r="C91" s="47">
        <v>2020.2</v>
      </c>
      <c r="D91" s="47">
        <v>2020.2</v>
      </c>
      <c r="E91" s="47">
        <v>2020.2</v>
      </c>
      <c r="F91" s="47"/>
      <c r="G91" s="48"/>
      <c r="H91" s="48"/>
      <c r="I91" s="48"/>
      <c r="J91" s="48"/>
      <c r="K91" s="47">
        <f t="shared" si="17"/>
        <v>0</v>
      </c>
      <c r="L91" s="6"/>
    </row>
    <row r="92" spans="1:13" ht="25.5" x14ac:dyDescent="0.25">
      <c r="A92" s="14" t="s">
        <v>80</v>
      </c>
      <c r="B92" s="10">
        <f>B93+B94</f>
        <v>1480.3</v>
      </c>
      <c r="C92" s="10">
        <f t="shared" ref="C92:K92" si="19">C93+C94</f>
        <v>1530.3</v>
      </c>
      <c r="D92" s="10">
        <f t="shared" ref="D92:E92" si="20">D93+D94</f>
        <v>1560.3</v>
      </c>
      <c r="E92" s="10">
        <f t="shared" si="20"/>
        <v>1560.3</v>
      </c>
      <c r="F92" s="10">
        <f t="shared" si="19"/>
        <v>0</v>
      </c>
      <c r="G92" s="10">
        <f t="shared" si="19"/>
        <v>0</v>
      </c>
      <c r="H92" s="10">
        <f t="shared" si="19"/>
        <v>0</v>
      </c>
      <c r="I92" s="10">
        <f t="shared" si="19"/>
        <v>0</v>
      </c>
      <c r="J92" s="10">
        <f t="shared" si="19"/>
        <v>0</v>
      </c>
      <c r="K92" s="10">
        <f t="shared" si="19"/>
        <v>0</v>
      </c>
      <c r="L92" s="15"/>
    </row>
    <row r="93" spans="1:13" x14ac:dyDescent="0.25">
      <c r="A93" s="16" t="s">
        <v>122</v>
      </c>
      <c r="B93" s="47">
        <v>1480.3</v>
      </c>
      <c r="C93" s="47">
        <v>229.5</v>
      </c>
      <c r="D93" s="47">
        <v>100</v>
      </c>
      <c r="E93" s="47">
        <v>100</v>
      </c>
      <c r="F93" s="47"/>
      <c r="G93" s="48"/>
      <c r="H93" s="48"/>
      <c r="I93" s="48"/>
      <c r="J93" s="48"/>
      <c r="K93" s="47">
        <f t="shared" si="17"/>
        <v>0</v>
      </c>
      <c r="L93" s="6"/>
    </row>
    <row r="94" spans="1:13" ht="30.6" customHeight="1" x14ac:dyDescent="0.25">
      <c r="A94" s="16" t="s">
        <v>132</v>
      </c>
      <c r="B94" s="47">
        <v>0</v>
      </c>
      <c r="C94" s="47">
        <f>1250.8+50</f>
        <v>1300.8</v>
      </c>
      <c r="D94" s="47">
        <v>1460.3</v>
      </c>
      <c r="E94" s="47">
        <v>1460.3</v>
      </c>
      <c r="F94" s="47"/>
      <c r="G94" s="48"/>
      <c r="H94" s="48"/>
      <c r="I94" s="48"/>
      <c r="J94" s="48"/>
      <c r="K94" s="47">
        <f t="shared" si="17"/>
        <v>0</v>
      </c>
      <c r="L94" s="6"/>
    </row>
    <row r="95" spans="1:13" x14ac:dyDescent="0.25">
      <c r="A95" s="14" t="s">
        <v>81</v>
      </c>
      <c r="B95" s="10">
        <f t="shared" ref="B95" si="21">SUM(B96:B100)</f>
        <v>16726.099999999999</v>
      </c>
      <c r="C95" s="10">
        <f>SUM(C96:C100)</f>
        <v>27804.699999999997</v>
      </c>
      <c r="D95" s="10">
        <f>SUM(D96:D100)</f>
        <v>32424.3</v>
      </c>
      <c r="E95" s="10">
        <f>SUM(E96:E100)</f>
        <v>32424.3</v>
      </c>
      <c r="F95" s="10">
        <f t="shared" ref="F95:K95" si="22">SUM(F96:F100)</f>
        <v>0</v>
      </c>
      <c r="G95" s="10">
        <f t="shared" si="22"/>
        <v>0</v>
      </c>
      <c r="H95" s="10">
        <f t="shared" si="22"/>
        <v>0</v>
      </c>
      <c r="I95" s="10">
        <f t="shared" si="22"/>
        <v>0</v>
      </c>
      <c r="J95" s="10">
        <f t="shared" si="22"/>
        <v>0</v>
      </c>
      <c r="K95" s="10">
        <f t="shared" si="22"/>
        <v>0</v>
      </c>
      <c r="L95" s="6"/>
    </row>
    <row r="96" spans="1:13" x14ac:dyDescent="0.25">
      <c r="A96" s="16" t="s">
        <v>82</v>
      </c>
      <c r="B96" s="47">
        <v>73</v>
      </c>
      <c r="C96" s="47">
        <v>73</v>
      </c>
      <c r="D96" s="47">
        <v>874.3</v>
      </c>
      <c r="E96" s="47">
        <v>874.3</v>
      </c>
      <c r="F96" s="47"/>
      <c r="G96" s="48"/>
      <c r="H96" s="48"/>
      <c r="I96" s="48"/>
      <c r="J96" s="48"/>
      <c r="K96" s="47">
        <f t="shared" si="17"/>
        <v>0</v>
      </c>
      <c r="L96" s="6"/>
    </row>
    <row r="97" spans="1:12" ht="16.5" customHeight="1" x14ac:dyDescent="0.25">
      <c r="A97" s="16" t="s">
        <v>83</v>
      </c>
      <c r="B97" s="47">
        <v>57</v>
      </c>
      <c r="C97" s="47">
        <v>57</v>
      </c>
      <c r="D97" s="47">
        <v>57</v>
      </c>
      <c r="E97" s="47">
        <v>57</v>
      </c>
      <c r="F97" s="47"/>
      <c r="G97" s="48"/>
      <c r="H97" s="48"/>
      <c r="I97" s="48"/>
      <c r="J97" s="48"/>
      <c r="K97" s="47">
        <f t="shared" si="17"/>
        <v>0</v>
      </c>
      <c r="L97" s="6"/>
    </row>
    <row r="98" spans="1:12" ht="14.45" hidden="1" customHeight="1" x14ac:dyDescent="0.25">
      <c r="A98" s="16" t="s">
        <v>84</v>
      </c>
      <c r="B98" s="47">
        <v>0</v>
      </c>
      <c r="C98" s="47">
        <v>0</v>
      </c>
      <c r="D98" s="47">
        <v>0</v>
      </c>
      <c r="E98" s="47">
        <v>0</v>
      </c>
      <c r="F98" s="47"/>
      <c r="G98" s="48"/>
      <c r="H98" s="48"/>
      <c r="I98" s="48"/>
      <c r="J98" s="48"/>
      <c r="K98" s="47">
        <f t="shared" si="17"/>
        <v>0</v>
      </c>
      <c r="L98" s="6"/>
    </row>
    <row r="99" spans="1:12" x14ac:dyDescent="0.25">
      <c r="A99" s="16" t="s">
        <v>85</v>
      </c>
      <c r="B99" s="47">
        <v>16481.5</v>
      </c>
      <c r="C99" s="47">
        <v>27060.6</v>
      </c>
      <c r="D99" s="47">
        <v>30528.9</v>
      </c>
      <c r="E99" s="47">
        <v>30528.9</v>
      </c>
      <c r="F99" s="47"/>
      <c r="G99" s="48"/>
      <c r="H99" s="48"/>
      <c r="I99" s="48"/>
      <c r="J99" s="48"/>
      <c r="K99" s="47">
        <f t="shared" si="17"/>
        <v>0</v>
      </c>
      <c r="L99" s="6"/>
    </row>
    <row r="100" spans="1:12" ht="30" customHeight="1" x14ac:dyDescent="0.25">
      <c r="A100" s="16" t="s">
        <v>86</v>
      </c>
      <c r="B100" s="47">
        <v>114.6</v>
      </c>
      <c r="C100" s="47">
        <v>614.1</v>
      </c>
      <c r="D100" s="47">
        <v>964.1</v>
      </c>
      <c r="E100" s="47">
        <v>964.1</v>
      </c>
      <c r="F100" s="47"/>
      <c r="G100" s="48"/>
      <c r="H100" s="48"/>
      <c r="I100" s="48"/>
      <c r="J100" s="48"/>
      <c r="K100" s="47">
        <f t="shared" si="17"/>
        <v>0</v>
      </c>
      <c r="L100" s="6"/>
    </row>
    <row r="101" spans="1:12" ht="30" customHeight="1" x14ac:dyDescent="0.25">
      <c r="A101" s="14" t="s">
        <v>87</v>
      </c>
      <c r="B101" s="10">
        <f t="shared" ref="B101:C101" si="23">SUM(B102:B104)</f>
        <v>37452.9</v>
      </c>
      <c r="C101" s="10">
        <f t="shared" si="23"/>
        <v>38222.9</v>
      </c>
      <c r="D101" s="10">
        <f t="shared" ref="D101:K101" si="24">SUM(D102:D104)</f>
        <v>43705.799999999996</v>
      </c>
      <c r="E101" s="10">
        <f t="shared" ref="E101" si="25">SUM(E102:E104)</f>
        <v>53555.799999999996</v>
      </c>
      <c r="F101" s="10">
        <f t="shared" si="24"/>
        <v>0</v>
      </c>
      <c r="G101" s="10">
        <f t="shared" si="24"/>
        <v>0</v>
      </c>
      <c r="H101" s="10">
        <f t="shared" si="24"/>
        <v>0</v>
      </c>
      <c r="I101" s="10">
        <f t="shared" si="24"/>
        <v>0</v>
      </c>
      <c r="J101" s="10">
        <f t="shared" si="24"/>
        <v>0</v>
      </c>
      <c r="K101" s="10">
        <f t="shared" si="24"/>
        <v>9850</v>
      </c>
      <c r="L101" s="6" t="s">
        <v>134</v>
      </c>
    </row>
    <row r="102" spans="1:12" ht="31.15" customHeight="1" x14ac:dyDescent="0.25">
      <c r="A102" s="16" t="s">
        <v>88</v>
      </c>
      <c r="B102" s="47">
        <v>36</v>
      </c>
      <c r="C102" s="47">
        <v>36</v>
      </c>
      <c r="D102" s="47">
        <v>36</v>
      </c>
      <c r="E102" s="47">
        <f>36+9850</f>
        <v>9886</v>
      </c>
      <c r="F102" s="47"/>
      <c r="G102" s="48"/>
      <c r="H102" s="48"/>
      <c r="I102" s="48"/>
      <c r="J102" s="48"/>
      <c r="K102" s="47">
        <f t="shared" si="17"/>
        <v>9850</v>
      </c>
      <c r="L102" s="6" t="s">
        <v>134</v>
      </c>
    </row>
    <row r="103" spans="1:12" ht="33.75" customHeight="1" x14ac:dyDescent="0.25">
      <c r="A103" s="16" t="s">
        <v>89</v>
      </c>
      <c r="B103" s="47">
        <v>36435.9</v>
      </c>
      <c r="C103" s="47">
        <v>37205.9</v>
      </c>
      <c r="D103" s="47">
        <v>42479.1</v>
      </c>
      <c r="E103" s="47">
        <v>42479.1</v>
      </c>
      <c r="F103" s="47"/>
      <c r="G103" s="48"/>
      <c r="H103" s="48"/>
      <c r="I103" s="48"/>
      <c r="J103" s="48"/>
      <c r="K103" s="47">
        <f t="shared" si="17"/>
        <v>0</v>
      </c>
      <c r="L103" s="6"/>
    </row>
    <row r="104" spans="1:12" ht="27" customHeight="1" x14ac:dyDescent="0.25">
      <c r="A104" s="16" t="s">
        <v>90</v>
      </c>
      <c r="B104" s="47">
        <v>981</v>
      </c>
      <c r="C104" s="47">
        <v>981</v>
      </c>
      <c r="D104" s="47">
        <v>1190.7</v>
      </c>
      <c r="E104" s="47">
        <v>1190.7</v>
      </c>
      <c r="F104" s="47"/>
      <c r="G104" s="48"/>
      <c r="H104" s="48"/>
      <c r="I104" s="48"/>
      <c r="J104" s="48"/>
      <c r="K104" s="47">
        <f t="shared" si="17"/>
        <v>0</v>
      </c>
      <c r="L104" s="6"/>
    </row>
    <row r="105" spans="1:12" ht="16.5" customHeight="1" x14ac:dyDescent="0.25">
      <c r="A105" s="14" t="s">
        <v>91</v>
      </c>
      <c r="B105" s="10">
        <f t="shared" ref="B105:K105" si="26">B106</f>
        <v>10</v>
      </c>
      <c r="C105" s="10">
        <f t="shared" si="26"/>
        <v>10</v>
      </c>
      <c r="D105" s="10">
        <f t="shared" si="26"/>
        <v>10</v>
      </c>
      <c r="E105" s="10">
        <f t="shared" si="26"/>
        <v>10</v>
      </c>
      <c r="F105" s="10">
        <f t="shared" si="26"/>
        <v>0</v>
      </c>
      <c r="G105" s="10">
        <f t="shared" si="26"/>
        <v>0</v>
      </c>
      <c r="H105" s="10">
        <f t="shared" si="26"/>
        <v>0</v>
      </c>
      <c r="I105" s="10">
        <f t="shared" si="26"/>
        <v>0</v>
      </c>
      <c r="J105" s="10">
        <f t="shared" si="26"/>
        <v>0</v>
      </c>
      <c r="K105" s="10">
        <f t="shared" si="26"/>
        <v>0</v>
      </c>
      <c r="L105" s="15"/>
    </row>
    <row r="106" spans="1:12" ht="14.25" customHeight="1" x14ac:dyDescent="0.25">
      <c r="A106" s="16" t="s">
        <v>92</v>
      </c>
      <c r="B106" s="47">
        <v>10</v>
      </c>
      <c r="C106" s="47">
        <v>10</v>
      </c>
      <c r="D106" s="47">
        <v>10</v>
      </c>
      <c r="E106" s="47">
        <v>10</v>
      </c>
      <c r="F106" s="47"/>
      <c r="G106" s="48"/>
      <c r="H106" s="48"/>
      <c r="I106" s="48"/>
      <c r="J106" s="48"/>
      <c r="K106" s="47">
        <f t="shared" si="17"/>
        <v>0</v>
      </c>
      <c r="L106" s="6"/>
    </row>
    <row r="107" spans="1:12" ht="16.5" customHeight="1" x14ac:dyDescent="0.25">
      <c r="A107" s="14" t="s">
        <v>93</v>
      </c>
      <c r="B107" s="10">
        <f t="shared" ref="B107:C107" si="27">SUM(B108:B113)</f>
        <v>269153.59999999998</v>
      </c>
      <c r="C107" s="10">
        <f t="shared" si="27"/>
        <v>270380.59999999998</v>
      </c>
      <c r="D107" s="10">
        <f t="shared" ref="D107:K107" si="28">SUM(D108:D113)</f>
        <v>271899.89999999997</v>
      </c>
      <c r="E107" s="10">
        <f t="shared" ref="E107" si="29">SUM(E108:E113)</f>
        <v>271899.89999999997</v>
      </c>
      <c r="F107" s="10">
        <f t="shared" si="28"/>
        <v>0</v>
      </c>
      <c r="G107" s="10">
        <f t="shared" si="28"/>
        <v>0</v>
      </c>
      <c r="H107" s="10">
        <f t="shared" si="28"/>
        <v>0</v>
      </c>
      <c r="I107" s="10">
        <f t="shared" si="28"/>
        <v>0</v>
      </c>
      <c r="J107" s="10">
        <f t="shared" si="28"/>
        <v>0</v>
      </c>
      <c r="K107" s="10">
        <f t="shared" si="28"/>
        <v>0</v>
      </c>
      <c r="L107" s="6"/>
    </row>
    <row r="108" spans="1:12" ht="30.75" customHeight="1" x14ac:dyDescent="0.25">
      <c r="A108" s="16" t="s">
        <v>94</v>
      </c>
      <c r="B108" s="47">
        <v>42647.5</v>
      </c>
      <c r="C108" s="47">
        <v>42718.5</v>
      </c>
      <c r="D108" s="47">
        <v>43068.5</v>
      </c>
      <c r="E108" s="47">
        <v>43068.5</v>
      </c>
      <c r="F108" s="47"/>
      <c r="G108" s="48"/>
      <c r="H108" s="48"/>
      <c r="I108" s="48"/>
      <c r="J108" s="48"/>
      <c r="K108" s="47">
        <f t="shared" si="17"/>
        <v>0</v>
      </c>
      <c r="L108" s="6"/>
    </row>
    <row r="109" spans="1:12" ht="31.5" customHeight="1" x14ac:dyDescent="0.25">
      <c r="A109" s="16" t="s">
        <v>95</v>
      </c>
      <c r="B109" s="47">
        <v>199677.5</v>
      </c>
      <c r="C109" s="47">
        <v>200833.6</v>
      </c>
      <c r="D109" s="47">
        <v>201264.1</v>
      </c>
      <c r="E109" s="47">
        <v>201264.1</v>
      </c>
      <c r="F109" s="47"/>
      <c r="G109" s="48"/>
      <c r="H109" s="48"/>
      <c r="I109" s="48"/>
      <c r="J109" s="48"/>
      <c r="K109" s="47">
        <f t="shared" si="17"/>
        <v>0</v>
      </c>
      <c r="L109" s="6"/>
    </row>
    <row r="110" spans="1:12" x14ac:dyDescent="0.25">
      <c r="A110" s="16" t="s">
        <v>96</v>
      </c>
      <c r="B110" s="47">
        <v>12175.4</v>
      </c>
      <c r="C110" s="47">
        <v>12175.4</v>
      </c>
      <c r="D110" s="47">
        <v>12725.3</v>
      </c>
      <c r="E110" s="47">
        <v>12725.3</v>
      </c>
      <c r="F110" s="47"/>
      <c r="G110" s="48"/>
      <c r="H110" s="48"/>
      <c r="I110" s="48"/>
      <c r="J110" s="48"/>
      <c r="K110" s="47">
        <f t="shared" si="17"/>
        <v>0</v>
      </c>
      <c r="L110" s="6"/>
    </row>
    <row r="111" spans="1:12" ht="25.5" x14ac:dyDescent="0.25">
      <c r="A111" s="16" t="s">
        <v>97</v>
      </c>
      <c r="B111" s="47">
        <v>440</v>
      </c>
      <c r="C111" s="47">
        <v>440</v>
      </c>
      <c r="D111" s="47">
        <v>440</v>
      </c>
      <c r="E111" s="47">
        <v>440</v>
      </c>
      <c r="F111" s="47"/>
      <c r="G111" s="48"/>
      <c r="H111" s="48"/>
      <c r="I111" s="48"/>
      <c r="J111" s="48"/>
      <c r="K111" s="47">
        <f t="shared" si="17"/>
        <v>0</v>
      </c>
      <c r="L111" s="6"/>
    </row>
    <row r="112" spans="1:12" x14ac:dyDescent="0.25">
      <c r="A112" s="16" t="s">
        <v>98</v>
      </c>
      <c r="B112" s="47">
        <v>220</v>
      </c>
      <c r="C112" s="47">
        <v>220</v>
      </c>
      <c r="D112" s="47">
        <v>278.8</v>
      </c>
      <c r="E112" s="47">
        <v>278.8</v>
      </c>
      <c r="F112" s="47"/>
      <c r="G112" s="48"/>
      <c r="H112" s="48"/>
      <c r="I112" s="48"/>
      <c r="J112" s="48"/>
      <c r="K112" s="47">
        <f t="shared" si="17"/>
        <v>0</v>
      </c>
      <c r="L112" s="6"/>
    </row>
    <row r="113" spans="1:12" x14ac:dyDescent="0.25">
      <c r="A113" s="16" t="s">
        <v>99</v>
      </c>
      <c r="B113" s="47">
        <v>13993.2</v>
      </c>
      <c r="C113" s="47">
        <v>13993.1</v>
      </c>
      <c r="D113" s="47">
        <v>14123.2</v>
      </c>
      <c r="E113" s="47">
        <v>14123.2</v>
      </c>
      <c r="F113" s="47"/>
      <c r="G113" s="48"/>
      <c r="H113" s="48"/>
      <c r="I113" s="48"/>
      <c r="J113" s="48"/>
      <c r="K113" s="47">
        <f t="shared" si="17"/>
        <v>0</v>
      </c>
      <c r="L113" s="6"/>
    </row>
    <row r="114" spans="1:12" x14ac:dyDescent="0.25">
      <c r="A114" s="14" t="s">
        <v>100</v>
      </c>
      <c r="B114" s="10">
        <f t="shared" ref="B114:C114" si="30">SUM(B115:B116)</f>
        <v>27007.3</v>
      </c>
      <c r="C114" s="10">
        <f t="shared" si="30"/>
        <v>27007.3</v>
      </c>
      <c r="D114" s="10">
        <f t="shared" ref="D114:K114" si="31">SUM(D115:D116)</f>
        <v>27112.5</v>
      </c>
      <c r="E114" s="10">
        <f t="shared" ref="E114" si="32">SUM(E115:E116)</f>
        <v>27112.5</v>
      </c>
      <c r="F114" s="10">
        <f t="shared" si="31"/>
        <v>0</v>
      </c>
      <c r="G114" s="10">
        <f t="shared" si="31"/>
        <v>0</v>
      </c>
      <c r="H114" s="10">
        <f t="shared" si="31"/>
        <v>0</v>
      </c>
      <c r="I114" s="10">
        <f t="shared" si="31"/>
        <v>0</v>
      </c>
      <c r="J114" s="10">
        <f t="shared" si="31"/>
        <v>0</v>
      </c>
      <c r="K114" s="10">
        <f t="shared" si="31"/>
        <v>0</v>
      </c>
      <c r="L114" s="6"/>
    </row>
    <row r="115" spans="1:12" x14ac:dyDescent="0.25">
      <c r="A115" s="16" t="s">
        <v>101</v>
      </c>
      <c r="B115" s="47">
        <v>23430.2</v>
      </c>
      <c r="C115" s="47">
        <v>23430.2</v>
      </c>
      <c r="D115" s="47">
        <v>23515.4</v>
      </c>
      <c r="E115" s="47">
        <v>23515.4</v>
      </c>
      <c r="F115" s="47"/>
      <c r="G115" s="48"/>
      <c r="H115" s="48"/>
      <c r="I115" s="48"/>
      <c r="J115" s="48"/>
      <c r="K115" s="47">
        <f t="shared" si="17"/>
        <v>0</v>
      </c>
      <c r="L115" s="6"/>
    </row>
    <row r="116" spans="1:12" ht="30.6" customHeight="1" x14ac:dyDescent="0.25">
      <c r="A116" s="16" t="s">
        <v>102</v>
      </c>
      <c r="B116" s="47">
        <v>3577.1</v>
      </c>
      <c r="C116" s="47">
        <v>3577.1</v>
      </c>
      <c r="D116" s="47">
        <v>3597.1</v>
      </c>
      <c r="E116" s="47">
        <v>3597.1</v>
      </c>
      <c r="F116" s="47"/>
      <c r="G116" s="47"/>
      <c r="H116" s="47"/>
      <c r="I116" s="47"/>
      <c r="J116" s="47"/>
      <c r="K116" s="47">
        <f>E116-D116</f>
        <v>0</v>
      </c>
      <c r="L116" s="6"/>
    </row>
    <row r="117" spans="1:12" ht="19.899999999999999" customHeight="1" x14ac:dyDescent="0.25">
      <c r="A117" s="17" t="s">
        <v>103</v>
      </c>
      <c r="B117" s="4">
        <f t="shared" ref="B117:C117" si="33">SUM(B118:B120)</f>
        <v>25369.4</v>
      </c>
      <c r="C117" s="4">
        <f t="shared" si="33"/>
        <v>25507.9</v>
      </c>
      <c r="D117" s="4">
        <f t="shared" ref="D117:K117" si="34">SUM(D118:D120)</f>
        <v>25577.9</v>
      </c>
      <c r="E117" s="4">
        <f t="shared" ref="E117" si="35">SUM(E118:E120)</f>
        <v>25577.9</v>
      </c>
      <c r="F117" s="4">
        <f t="shared" si="34"/>
        <v>0</v>
      </c>
      <c r="G117" s="4">
        <f t="shared" si="34"/>
        <v>0</v>
      </c>
      <c r="H117" s="4">
        <f t="shared" si="34"/>
        <v>0</v>
      </c>
      <c r="I117" s="4">
        <f t="shared" si="34"/>
        <v>0</v>
      </c>
      <c r="J117" s="4">
        <f t="shared" si="34"/>
        <v>0</v>
      </c>
      <c r="K117" s="4">
        <f t="shared" si="34"/>
        <v>0</v>
      </c>
      <c r="L117" s="6"/>
    </row>
    <row r="118" spans="1:12" ht="31.15" customHeight="1" x14ac:dyDescent="0.25">
      <c r="A118" s="16" t="s">
        <v>104</v>
      </c>
      <c r="B118" s="47">
        <v>111</v>
      </c>
      <c r="C118" s="47">
        <v>111</v>
      </c>
      <c r="D118" s="47">
        <v>181</v>
      </c>
      <c r="E118" s="47">
        <v>181</v>
      </c>
      <c r="F118" s="47"/>
      <c r="G118" s="47"/>
      <c r="H118" s="47"/>
      <c r="I118" s="47"/>
      <c r="J118" s="47"/>
      <c r="K118" s="47">
        <f t="shared" ref="K118:K126" si="36">E118-D118</f>
        <v>0</v>
      </c>
      <c r="L118" s="6"/>
    </row>
    <row r="119" spans="1:12" x14ac:dyDescent="0.25">
      <c r="A119" s="16" t="s">
        <v>105</v>
      </c>
      <c r="B119" s="47">
        <v>25253.9</v>
      </c>
      <c r="C119" s="47">
        <v>25392.400000000001</v>
      </c>
      <c r="D119" s="47">
        <v>25392.400000000001</v>
      </c>
      <c r="E119" s="47">
        <v>25392.400000000001</v>
      </c>
      <c r="F119" s="47"/>
      <c r="G119" s="48"/>
      <c r="H119" s="48"/>
      <c r="I119" s="48"/>
      <c r="J119" s="48"/>
      <c r="K119" s="47">
        <f t="shared" si="36"/>
        <v>0</v>
      </c>
      <c r="L119" s="6"/>
    </row>
    <row r="120" spans="1:12" x14ac:dyDescent="0.25">
      <c r="A120" s="16" t="s">
        <v>106</v>
      </c>
      <c r="B120" s="47">
        <v>4.5</v>
      </c>
      <c r="C120" s="47">
        <v>4.5</v>
      </c>
      <c r="D120" s="47">
        <v>4.5</v>
      </c>
      <c r="E120" s="47">
        <v>4.5</v>
      </c>
      <c r="F120" s="47"/>
      <c r="G120" s="47"/>
      <c r="H120" s="47"/>
      <c r="I120" s="47"/>
      <c r="J120" s="47"/>
      <c r="K120" s="47">
        <f t="shared" si="36"/>
        <v>0</v>
      </c>
      <c r="L120" s="6"/>
    </row>
    <row r="121" spans="1:12" ht="15" hidden="1" customHeight="1" x14ac:dyDescent="0.25">
      <c r="A121" s="14" t="s">
        <v>107</v>
      </c>
      <c r="B121" s="47">
        <f t="shared" ref="B121:C121" si="37">SUM(B122:B123)</f>
        <v>250</v>
      </c>
      <c r="C121" s="47">
        <f t="shared" si="37"/>
        <v>250</v>
      </c>
      <c r="D121" s="47">
        <f t="shared" ref="D121:E121" si="38">SUM(D122:D123)</f>
        <v>400</v>
      </c>
      <c r="E121" s="47">
        <f t="shared" si="38"/>
        <v>400</v>
      </c>
      <c r="F121" s="47"/>
      <c r="G121" s="47"/>
      <c r="H121" s="47"/>
      <c r="I121" s="47"/>
      <c r="J121" s="47"/>
      <c r="K121" s="47">
        <f t="shared" si="36"/>
        <v>0</v>
      </c>
      <c r="L121" s="15"/>
    </row>
    <row r="122" spans="1:12" ht="14.45" hidden="1" customHeight="1" x14ac:dyDescent="0.25">
      <c r="A122" s="16" t="s">
        <v>108</v>
      </c>
      <c r="B122" s="47"/>
      <c r="C122" s="47"/>
      <c r="D122" s="47"/>
      <c r="E122" s="47"/>
      <c r="F122" s="47"/>
      <c r="G122" s="48"/>
      <c r="H122" s="48"/>
      <c r="I122" s="48"/>
      <c r="J122" s="48"/>
      <c r="K122" s="47">
        <f t="shared" si="36"/>
        <v>0</v>
      </c>
      <c r="L122" s="6"/>
    </row>
    <row r="123" spans="1:12" x14ac:dyDescent="0.25">
      <c r="A123" s="16" t="s">
        <v>109</v>
      </c>
      <c r="B123" s="47">
        <v>250</v>
      </c>
      <c r="C123" s="47">
        <v>250</v>
      </c>
      <c r="D123" s="47">
        <v>400</v>
      </c>
      <c r="E123" s="47">
        <v>400</v>
      </c>
      <c r="F123" s="47"/>
      <c r="G123" s="48"/>
      <c r="H123" s="48"/>
      <c r="I123" s="48"/>
      <c r="J123" s="48"/>
      <c r="K123" s="47">
        <f t="shared" si="36"/>
        <v>0</v>
      </c>
      <c r="L123" s="6"/>
    </row>
    <row r="124" spans="1:12" ht="38.25" x14ac:dyDescent="0.25">
      <c r="A124" s="14" t="s">
        <v>110</v>
      </c>
      <c r="B124" s="10">
        <f>SUM(B125:B127)</f>
        <v>32292.6</v>
      </c>
      <c r="C124" s="10">
        <f>SUM(C125:C127)</f>
        <v>32897.599999999999</v>
      </c>
      <c r="D124" s="10">
        <f>SUM(D125:D127)</f>
        <v>33860.1</v>
      </c>
      <c r="E124" s="10">
        <f>SUM(E125:E127)</f>
        <v>33860.1</v>
      </c>
      <c r="F124" s="10">
        <f t="shared" ref="F124:K124" si="39">SUM(F125:F127)</f>
        <v>0</v>
      </c>
      <c r="G124" s="10">
        <f t="shared" si="39"/>
        <v>0</v>
      </c>
      <c r="H124" s="10">
        <f t="shared" si="39"/>
        <v>0</v>
      </c>
      <c r="I124" s="10">
        <f t="shared" si="39"/>
        <v>0</v>
      </c>
      <c r="J124" s="10">
        <f t="shared" si="39"/>
        <v>0</v>
      </c>
      <c r="K124" s="10">
        <f t="shared" si="39"/>
        <v>0</v>
      </c>
      <c r="L124" s="15"/>
    </row>
    <row r="125" spans="1:12" ht="38.25" x14ac:dyDescent="0.25">
      <c r="A125" s="16" t="s">
        <v>111</v>
      </c>
      <c r="B125" s="47">
        <v>5727</v>
      </c>
      <c r="C125" s="47">
        <v>5727</v>
      </c>
      <c r="D125" s="47">
        <v>5727</v>
      </c>
      <c r="E125" s="47">
        <v>5727</v>
      </c>
      <c r="F125" s="47"/>
      <c r="G125" s="48"/>
      <c r="H125" s="48"/>
      <c r="I125" s="48"/>
      <c r="J125" s="48"/>
      <c r="K125" s="47">
        <f t="shared" si="36"/>
        <v>0</v>
      </c>
      <c r="L125" s="6"/>
    </row>
    <row r="126" spans="1:12" ht="30" customHeight="1" x14ac:dyDescent="0.25">
      <c r="A126" s="16" t="s">
        <v>112</v>
      </c>
      <c r="B126" s="47">
        <v>26565.599999999999</v>
      </c>
      <c r="C126" s="47">
        <v>27170.6</v>
      </c>
      <c r="D126" s="47">
        <v>28133.1</v>
      </c>
      <c r="E126" s="47">
        <v>28133.1</v>
      </c>
      <c r="F126" s="47"/>
      <c r="G126" s="48"/>
      <c r="H126" s="48"/>
      <c r="I126" s="48"/>
      <c r="J126" s="48"/>
      <c r="K126" s="47">
        <f t="shared" si="36"/>
        <v>0</v>
      </c>
      <c r="L126" s="6"/>
    </row>
    <row r="127" spans="1:12" ht="13.5" customHeight="1" x14ac:dyDescent="0.25">
      <c r="A127" s="16" t="s">
        <v>115</v>
      </c>
      <c r="B127" s="47">
        <v>0</v>
      </c>
      <c r="C127" s="47">
        <v>0</v>
      </c>
      <c r="D127" s="47">
        <v>0</v>
      </c>
      <c r="E127" s="47">
        <v>0</v>
      </c>
      <c r="F127" s="47"/>
      <c r="G127" s="48"/>
      <c r="H127" s="48"/>
      <c r="I127" s="48"/>
      <c r="J127" s="48"/>
      <c r="K127" s="47">
        <f>E127-D127</f>
        <v>0</v>
      </c>
      <c r="L127" s="6"/>
    </row>
    <row r="128" spans="1:12" s="1" customFormat="1" x14ac:dyDescent="0.25">
      <c r="A128" s="44" t="s">
        <v>113</v>
      </c>
      <c r="B128" s="45">
        <f>B81+B90+B92+B95+B101+B105+B107+B114+B117+B121+B124</f>
        <v>462154.89999999997</v>
      </c>
      <c r="C128" s="45">
        <f>C81+C90+C92+C95+C101+C105+C107+C114+C117+C121+C124</f>
        <v>473383.89999999997</v>
      </c>
      <c r="D128" s="45">
        <f>D81+D90+D92+D95+D101+D105+D107+D114+D117+D121+D124</f>
        <v>489737.89999999997</v>
      </c>
      <c r="E128" s="45">
        <f>E81+E90+E92+E95+E101+E105+E107+E114+E117+E121+E124</f>
        <v>499587.89999999997</v>
      </c>
      <c r="F128" s="45">
        <f t="shared" ref="F128:J128" si="40">F81+F90+F92+F95+F101+F105+F107+F114+F117+F121+F124</f>
        <v>0</v>
      </c>
      <c r="G128" s="45">
        <f t="shared" si="40"/>
        <v>0</v>
      </c>
      <c r="H128" s="45">
        <f t="shared" si="40"/>
        <v>0</v>
      </c>
      <c r="I128" s="45">
        <f t="shared" si="40"/>
        <v>0</v>
      </c>
      <c r="J128" s="45">
        <f t="shared" si="40"/>
        <v>0</v>
      </c>
      <c r="K128" s="45">
        <f>K81+K90+K92+K95+K101+K105+K107+K114+K117+K121+K124</f>
        <v>9850</v>
      </c>
      <c r="L128" s="46"/>
    </row>
    <row r="129" spans="1:12" ht="14.45" hidden="1" customHeight="1" x14ac:dyDescent="0.25">
      <c r="A129" s="21" t="s">
        <v>120</v>
      </c>
      <c r="B129" s="22"/>
      <c r="C129" s="23"/>
      <c r="D129" s="23"/>
      <c r="E129" s="23"/>
      <c r="F129" s="23">
        <f t="shared" ref="F129:J129" si="41">F80-F128</f>
        <v>0</v>
      </c>
      <c r="G129" s="23">
        <f t="shared" si="41"/>
        <v>0</v>
      </c>
      <c r="H129" s="23">
        <f t="shared" si="41"/>
        <v>0</v>
      </c>
      <c r="I129" s="23">
        <f t="shared" si="41"/>
        <v>0</v>
      </c>
      <c r="J129" s="23">
        <f t="shared" si="41"/>
        <v>0</v>
      </c>
      <c r="K129" s="4">
        <f>B129-D129</f>
        <v>0</v>
      </c>
      <c r="L129" s="36"/>
    </row>
    <row r="130" spans="1:12" ht="14.45" hidden="1" customHeight="1" x14ac:dyDescent="0.25">
      <c r="A130" s="35"/>
      <c r="B130" s="22"/>
      <c r="C130" s="22"/>
      <c r="D130" s="22"/>
      <c r="E130" s="22"/>
      <c r="F130" s="22"/>
      <c r="G130" s="35"/>
      <c r="H130" s="35"/>
      <c r="I130" s="35"/>
      <c r="J130" s="35"/>
      <c r="K130" s="4">
        <f t="shared" ref="K130:K131" si="42">B130-D130</f>
        <v>0</v>
      </c>
      <c r="L130" s="36"/>
    </row>
    <row r="131" spans="1:12" ht="14.45" hidden="1" customHeight="1" x14ac:dyDescent="0.25">
      <c r="A131" s="35"/>
      <c r="B131" s="22"/>
      <c r="C131" s="22"/>
      <c r="D131" s="22"/>
      <c r="E131" s="22"/>
      <c r="F131" s="22"/>
      <c r="G131" s="35"/>
      <c r="H131" s="35"/>
      <c r="I131" s="31"/>
      <c r="J131" s="31"/>
      <c r="K131" s="4">
        <f t="shared" si="42"/>
        <v>0</v>
      </c>
      <c r="L131" s="36"/>
    </row>
    <row r="135" spans="1:12" x14ac:dyDescent="0.25">
      <c r="L135" s="2" t="s">
        <v>114</v>
      </c>
    </row>
  </sheetData>
  <mergeCells count="13">
    <mergeCell ref="A2:L2"/>
    <mergeCell ref="A3:L3"/>
    <mergeCell ref="I5:I6"/>
    <mergeCell ref="A5:A6"/>
    <mergeCell ref="B5:B6"/>
    <mergeCell ref="C5:C6"/>
    <mergeCell ref="D5:D6"/>
    <mergeCell ref="E5:E6"/>
    <mergeCell ref="F5:F6"/>
    <mergeCell ref="G5:G6"/>
    <mergeCell ref="H5:H6"/>
    <mergeCell ref="J5:J6"/>
    <mergeCell ref="L5:L6"/>
  </mergeCells>
  <pageMargins left="0.31496062992125984" right="0.31496062992125984" top="0.15748031496062992" bottom="0.15748031496062992" header="0.31496062992125984" footer="0.31496062992125984"/>
  <pageSetup paperSize="9" scale="65" fitToWidth="2" fitToHeight="20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Январь 2023</vt:lpstr>
      <vt:lpstr>февраль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Менщикова</cp:lastModifiedBy>
  <cp:lastPrinted>2023-08-11T08:24:02Z</cp:lastPrinted>
  <dcterms:created xsi:type="dcterms:W3CDTF">2020-12-04T13:18:06Z</dcterms:created>
  <dcterms:modified xsi:type="dcterms:W3CDTF">2023-08-11T08:48:38Z</dcterms:modified>
</cp:coreProperties>
</file>