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7490" windowHeight="7890"/>
  </bookViews>
  <sheets>
    <sheet name="2024 год" sheetId="2" r:id="rId1"/>
  </sheets>
  <definedNames>
    <definedName name="_xlnm._FilterDatabase" localSheetId="0" hidden="1">'2024 год'!$A$6:$I$6</definedName>
  </definedNames>
  <calcPr calcId="125725"/>
</workbook>
</file>

<file path=xl/calcChain.xml><?xml version="1.0" encoding="utf-8"?>
<calcChain xmlns="http://schemas.openxmlformats.org/spreadsheetml/2006/main">
  <c r="F83" i="2"/>
  <c r="F132"/>
  <c r="E94"/>
  <c r="E82"/>
  <c r="E22" l="1"/>
  <c r="E21" s="1"/>
  <c r="F21" s="1"/>
  <c r="E49"/>
  <c r="E83"/>
  <c r="E92"/>
  <c r="E105"/>
  <c r="F105" s="1"/>
  <c r="E111"/>
  <c r="F111" s="1"/>
  <c r="E118"/>
  <c r="F118" s="1"/>
  <c r="E121"/>
  <c r="E125"/>
  <c r="F125" s="1"/>
  <c r="F78"/>
  <c r="F79"/>
  <c r="E26"/>
  <c r="F26"/>
  <c r="F82"/>
  <c r="F127"/>
  <c r="F126"/>
  <c r="F124"/>
  <c r="F123"/>
  <c r="F122"/>
  <c r="F120"/>
  <c r="F119"/>
  <c r="F117"/>
  <c r="F116"/>
  <c r="F115"/>
  <c r="F114"/>
  <c r="F113"/>
  <c r="F112"/>
  <c r="F110"/>
  <c r="F108"/>
  <c r="F107"/>
  <c r="F106"/>
  <c r="F104"/>
  <c r="F103"/>
  <c r="F102"/>
  <c r="F101"/>
  <c r="F100"/>
  <c r="F99"/>
  <c r="F97"/>
  <c r="F96"/>
  <c r="F95"/>
  <c r="F93"/>
  <c r="F91"/>
  <c r="F90"/>
  <c r="F89"/>
  <c r="F88"/>
  <c r="F87"/>
  <c r="F86"/>
  <c r="F85"/>
  <c r="F84"/>
  <c r="F80"/>
  <c r="F76"/>
  <c r="F81"/>
  <c r="F77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3"/>
  <c r="F22"/>
  <c r="F20"/>
  <c r="F19"/>
  <c r="F18"/>
  <c r="F17"/>
  <c r="F16"/>
  <c r="F15"/>
  <c r="F14"/>
  <c r="F13"/>
  <c r="F12"/>
  <c r="F11"/>
  <c r="F10"/>
  <c r="F9"/>
  <c r="F8"/>
  <c r="C91"/>
  <c r="B94"/>
  <c r="C94"/>
  <c r="B83"/>
  <c r="F98" l="1"/>
  <c r="E132"/>
  <c r="E133" s="1"/>
  <c r="B7"/>
  <c r="D133"/>
  <c r="F131"/>
  <c r="F130"/>
  <c r="F129"/>
  <c r="F94"/>
  <c r="F92"/>
  <c r="C128"/>
  <c r="C125"/>
  <c r="C121"/>
  <c r="F121" s="1"/>
  <c r="C118"/>
  <c r="C111"/>
  <c r="C109"/>
  <c r="F109" s="1"/>
  <c r="C105"/>
  <c r="C98"/>
  <c r="C92"/>
  <c r="C83"/>
  <c r="C7"/>
  <c r="C49"/>
  <c r="C132" l="1"/>
  <c r="C133" s="1"/>
  <c r="F133" s="1"/>
  <c r="D7"/>
  <c r="E7"/>
  <c r="F25"/>
  <c r="D24"/>
  <c r="E24"/>
  <c r="F24" s="1"/>
  <c r="D78"/>
  <c r="C78"/>
  <c r="C24"/>
  <c r="C22" l="1"/>
  <c r="C21" s="1"/>
  <c r="C82" s="1"/>
  <c r="F7"/>
  <c r="B128" l="1"/>
  <c r="F128" s="1"/>
  <c r="B125"/>
  <c r="B121"/>
  <c r="B118"/>
  <c r="B109"/>
  <c r="B105"/>
  <c r="B98"/>
  <c r="B92"/>
  <c r="B49"/>
  <c r="B78" l="1"/>
  <c r="B132"/>
  <c r="B22" l="1"/>
  <c r="B21" l="1"/>
  <c r="B82" l="1"/>
</calcChain>
</file>

<file path=xl/sharedStrings.xml><?xml version="1.0" encoding="utf-8"?>
<sst xmlns="http://schemas.openxmlformats.org/spreadsheetml/2006/main" count="137" uniqueCount="136">
  <si>
    <t>Аналитическая информация</t>
  </si>
  <si>
    <t>Наименование показателя</t>
  </si>
  <si>
    <t>Примечание</t>
  </si>
  <si>
    <t>Налоговые и неналоговые доходы</t>
  </si>
  <si>
    <t xml:space="preserve">Налог на доходы физических лиц </t>
  </si>
  <si>
    <t>Акцизы по подакцизным товарам (продукции), производимым на территории РФ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</si>
  <si>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</si>
  <si>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</si>
  <si>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</si>
  <si>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</si>
  <si>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</si>
  <si>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</si>
  <si>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</si>
  <si>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</si>
  <si>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</si>
  <si>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</si>
  <si>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Безвозмездные поступления от федерального и областного бюджетов бюджетной системы РФ</t>
  </si>
  <si>
    <t>ДОТАЦИИ</t>
  </si>
  <si>
    <t>СУБСИДИИ</t>
  </si>
  <si>
    <t>Субсидии на софинансирование капитальных вложений в объекты государственной и муниципальной собственности 20220077</t>
  </si>
  <si>
    <t>Субсидии на создание МТБ для реализации основных и дополнительных общеобразовательных программ цифрового и гуманитарного профилей в общеобразовательных организациях 20225169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</si>
  <si>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202 25304</t>
  </si>
  <si>
    <t>Субсидии на мероприятия по обеспечению жильем молодых семей 202 25497</t>
  </si>
  <si>
    <t>Субсидии на обеспечение питанием обучающихся общеобразовательных организаций</t>
  </si>
  <si>
    <t>Субсидии на организацию отдыха детей в лагерях дневного пребывания в каникулярное время</t>
  </si>
  <si>
    <t>Субсидия на организацию отдыха детей, находящихся в ТЖС, в лагнрях дневного пребывания в каникулярное время</t>
  </si>
  <si>
    <t>Субсидии на организацию отдыха детей в загородных лагерях в каникулярное время</t>
  </si>
  <si>
    <t>Субсидии на реконструкцию и техперевооружение инженерной инфраструктуры муниципальных образований Курганской области</t>
  </si>
  <si>
    <t>СУБВЕНЦИИ</t>
  </si>
  <si>
    <t>Субвенции на выплату родителям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</si>
  <si>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Субвенции на исполнение государственных полномочий по созданию административных комиссий</t>
  </si>
  <si>
    <t>Субвенции на 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</si>
  <si>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Субвенция на меры социальной поддержки лиц, проживающих и работающих в сельских населенных пунктах, рабочих поселках</t>
  </si>
  <si>
    <t>Субвенции на осуществление государственных полномочий по организации проведения капитального ремонта общего имущества в многоквартирных домах</t>
  </si>
  <si>
    <t>Субвенции на исполнение государственных полномочий по хранению, комплектованию и использованию Архивного фонда Курганской области</t>
  </si>
  <si>
    <t>Субвенции на содержание детей в приемных семьях</t>
  </si>
  <si>
    <t>Субвенции на выплату вознаграждения опекунам (попечителям), приемным родителям</t>
  </si>
  <si>
    <t>Субвенции на содержание детей в семьях опекунов</t>
  </si>
  <si>
    <t>Субвенции на выплату единовременного денежного пособия по истичению трех лет после усыновления</t>
  </si>
  <si>
    <t>Субвенции на исполнение государственных полномочий по содержанию органов опеки и попечительства</t>
  </si>
  <si>
    <t>Субвенции на исполнение государственных полномочий по содержанию органов местного самоуправления, осуществляющих полномочия по обеспечению жилими помещениями</t>
  </si>
  <si>
    <t>Субвенции на осуществление полномочий по составлению (изменению) списков кандидатов в присяжные заседатели федеральнфх судов общей юрисдикции в РФ</t>
  </si>
  <si>
    <t>Субвенции на реализацию государственного стандарта дошкольного образования на оплату труда</t>
  </si>
  <si>
    <t>Субвенции на реализацию государственного стандарта дошкольного образования на учебно - наглядные пособия, технические средства обучения, игры, игрушки, расходные материалы</t>
  </si>
  <si>
    <t>Субвенции на реализацию государственного стандарта общего образования на оплату труда работников общеобразовательных организаций</t>
  </si>
  <si>
    <t>Субвенции на реализацию государственного стандарта общего образования на обеспечение учебного процесса</t>
  </si>
  <si>
    <t>Субвенции на организацию предоставления дополнительного профессионального образования педагогическим работникам</t>
  </si>
  <si>
    <t>ПРОЧИЕ МЕЖБЮДЖЕТНЫЕ ТРАНСФЕРТЫ</t>
  </si>
  <si>
    <t>Прочие безвозмездные поступления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</si>
  <si>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</si>
  <si>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</si>
  <si>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</si>
  <si>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</si>
  <si>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</si>
  <si>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</si>
  <si>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</si>
  <si>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</si>
  <si>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Обеспечение проведения выборов и референдумов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</si>
  <si>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</si>
  <si>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</si>
  <si>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</si>
  <si>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</si>
  <si>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</si>
  <si>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</si>
  <si>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Общеэкономические вопросы</t>
  </si>
  <si>
    <t xml:space="preserve">      Водное хозяйство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</si>
  <si>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</si>
  <si>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</si>
  <si>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</si>
  <si>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</si>
  <si>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</si>
  <si>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</si>
  <si>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</si>
  <si>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</si>
  <si>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</si>
  <si>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</si>
  <si>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</si>
  <si>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</si>
  <si>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</si>
  <si>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</si>
  <si>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</si>
  <si>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</si>
  <si>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</si>
  <si>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</si>
  <si>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</si>
  <si>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Социальное обеспечение населения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</si>
  <si>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</si>
  <si>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</si>
  <si>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</si>
  <si>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</si>
  <si>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    Массовый спорт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</si>
  <si>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</si>
  <si>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</si>
  <si>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Иные дотации</t>
  </si>
  <si>
    <t>ВСЕГО РАСХОДОВ:</t>
  </si>
  <si>
    <t xml:space="preserve"> </t>
  </si>
  <si>
    <t>Прочие межбюджетные трансферты общего характера</t>
  </si>
  <si>
    <t>Субвенции на выплаты единовременного денежного пособия при получении усыновленным ребенком основного общего образования</t>
  </si>
  <si>
    <t>Субсидии на государственную поддержку отрасли культуры</t>
  </si>
  <si>
    <t>Субвенции на осуществление органами местного самоуправления муниципальных районов полномочий по расчету и предоствалению субвенций по первичному воинскому учету бюджетам поселений</t>
  </si>
  <si>
    <t>Дефицит</t>
  </si>
  <si>
    <t>Иные межбюджетные трансферты</t>
  </si>
  <si>
    <t xml:space="preserve">       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</si>
  <si>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</si>
  <si>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налог на имущества физических лиц</t>
  </si>
  <si>
    <t>земельный налог</t>
  </si>
  <si>
    <t>Субвенции на возмещение полной стоимости бесплатного питания,бесплатного комплекта одежды,обуви и мягкого инвентаря лицам из числа детей-сирот и детей,оставшихся без попечения родителей,лицам,потерявшим в период обучения обоих родителей или единственного родителя,обучающимся по образовательным программам основного общего,среднего общего образования за счет средств областного бюджета или местных бюджетов</t>
  </si>
  <si>
    <t xml:space="preserve">Отклонение </t>
  </si>
  <si>
    <t>Субсидии на обустройство и восстановление воинских захоронений, находящихся в государственной собственности 202 25299</t>
  </si>
  <si>
    <t>Субсидии на обеспечение развития и укрепления МТБ домов культур в населенных пунктах с числом жителей до 50 тыс.человек 202 25467</t>
  </si>
  <si>
    <t>Субсидии на проведение мероприятий, направленных на предупреждение и тушение пожаров в муниципальных образованиях Курганской области 202 29999</t>
  </si>
  <si>
    <t>Субсидии на развитие муниципальной системы физической культуры и спорта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</si>
  <si>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</si>
  <si>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Субвенции на государственную регистрацию актов гражданского состояния</t>
  </si>
  <si>
    <t>Субсидии на дорожную деятельность и осуществление иных мероприятий в отношении автомобильных дорог общего пользования местного значения Курганской области 202 20216</t>
  </si>
  <si>
    <t>Субсидии на проведение работ, направленных на обеспечениие безопасности гидротехнических сооружений, находящихся в муниципальной собственности 202 2999</t>
  </si>
  <si>
    <t>Субсидии на подготовку проектов межевания земельных участков и проведение кадастровых работ
25599</t>
  </si>
  <si>
    <t>Субсидии на реализацию мероприятий   по модернизации школьных систем образования 202257500</t>
  </si>
  <si>
    <t>Субсидии на обеспечение  питанием обучающихся общеобразова-тельных организаций 2022999</t>
  </si>
  <si>
    <t xml:space="preserve">Субсидии на инфраструктурное обустройство земельных участков для многодетных семей </t>
  </si>
  <si>
    <t>Субсидии на благоустройство общественных и дворовых территорий муниципальных образований Курганской области 2022999</t>
  </si>
  <si>
    <t xml:space="preserve">Субсидии на благоустройство территорий муниципальных образований Курганской области </t>
  </si>
  <si>
    <t>Субсидии на реализацию программ формирования современной городской среды 202 25555</t>
  </si>
  <si>
    <t>Субвенции на исполнение государственных полномочий по организации мероприятий при осуществлении деятельности по обращению с животными без владельцев20230024</t>
  </si>
  <si>
    <t>Субвенции на исполнение государственных полномочий по образованию государственных комиссий по делам несовершеннолетних и защите их прав 20230024</t>
  </si>
  <si>
    <t>Субвенции на государственную регистрацию актов гражданского состояния
35930</t>
  </si>
  <si>
    <t>Субвенции на выплаты единовременного денежного пособия при получении усыновленным (удочеренным) ребенком основного общего образования 30024</t>
  </si>
  <si>
    <t>Первоначальное решение от 23.12.2024г.№ 253</t>
  </si>
  <si>
    <t>1е Уточнение февраль 2025г.</t>
  </si>
  <si>
    <t>Водное хозяйство</t>
  </si>
  <si>
    <t>Сельское хозяйство и рыболовство</t>
  </si>
  <si>
    <t>Реализация иных направлений</t>
  </si>
  <si>
    <t>2е Уточнение март 2025г.</t>
  </si>
  <si>
    <t>Мероприятия связанные с проведением СВО</t>
  </si>
  <si>
    <t>об уточнении плановых показателей доходов и расходов бюджета Притобольного муниципального округа Курганской области на 2025 г. 2-е уточнение</t>
  </si>
  <si>
    <t>179,7 советники директоров,378,5 совет сир,23537,6 классное рук-во, 1500 занят,2000 СВО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</si>
</sst>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4" fontId="4" fillId="3" borderId="1">
      <alignment horizontal="right" vertical="top" shrinkToFit="1"/>
    </xf>
    <xf numFmtId="1" fontId="2" fillId="0" borderId="1">
      <alignment horizontal="center" vertical="top" shrinkToFit="1"/>
    </xf>
    <xf numFmtId="0" fontId="4" fillId="0" borderId="1">
      <alignment vertical="top" wrapText="1"/>
    </xf>
    <xf numFmtId="0" fontId="4" fillId="0" borderId="1">
      <alignment horizontal="left"/>
    </xf>
  </cellStyleXfs>
  <cellXfs count="46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3" fillId="0" borderId="1" xfId="1" applyFont="1" applyAlignment="1">
      <alignment vertical="center" wrapText="1"/>
    </xf>
    <xf numFmtId="0" fontId="2" fillId="0" borderId="1" xfId="1" applyAlignment="1">
      <alignment vertical="center" wrapText="1"/>
    </xf>
    <xf numFmtId="0" fontId="5" fillId="0" borderId="1" xfId="1" applyFont="1" applyAlignment="1">
      <alignment vertical="center" wrapText="1"/>
    </xf>
    <xf numFmtId="0" fontId="4" fillId="0" borderId="1" xfId="5" applyNumberFormat="1" applyFont="1" applyProtection="1">
      <alignment vertical="top" wrapText="1"/>
    </xf>
    <xf numFmtId="0" fontId="5" fillId="0" borderId="1" xfId="5" applyNumberFormat="1" applyFont="1" applyProtection="1">
      <alignment vertical="top" wrapText="1"/>
    </xf>
    <xf numFmtId="0" fontId="4" fillId="0" borderId="1" xfId="5" applyNumberFormat="1" applyProtection="1">
      <alignment vertical="top" wrapText="1"/>
    </xf>
    <xf numFmtId="0" fontId="5" fillId="0" borderId="4" xfId="5" applyNumberFormat="1" applyFont="1" applyFill="1" applyBorder="1" applyProtection="1">
      <alignment vertical="top" wrapText="1"/>
    </xf>
    <xf numFmtId="0" fontId="1" fillId="0" borderId="0" xfId="0" applyFont="1"/>
    <xf numFmtId="0" fontId="0" fillId="2" borderId="0" xfId="0" applyFill="1" applyAlignment="1">
      <alignment horizontal="center" wrapText="1"/>
    </xf>
    <xf numFmtId="0" fontId="1" fillId="2" borderId="0" xfId="0" applyFont="1" applyFill="1"/>
    <xf numFmtId="0" fontId="0" fillId="0" borderId="4" xfId="0" applyBorder="1"/>
    <xf numFmtId="0" fontId="2" fillId="0" borderId="1" xfId="1" applyNumberFormat="1" applyAlignment="1">
      <alignment vertical="center" wrapText="1"/>
    </xf>
    <xf numFmtId="164" fontId="4" fillId="0" borderId="4" xfId="3" applyNumberFormat="1" applyFill="1" applyBorder="1" applyProtection="1">
      <alignment horizontal="right" vertical="top" shrinkToFit="1"/>
    </xf>
    <xf numFmtId="0" fontId="0" fillId="0" borderId="4" xfId="0" applyFill="1" applyBorder="1" applyAlignment="1">
      <alignment vertical="top" wrapText="1"/>
    </xf>
    <xf numFmtId="164" fontId="5" fillId="0" borderId="4" xfId="3" applyNumberFormat="1" applyFont="1" applyFill="1" applyBorder="1" applyProtection="1">
      <alignment horizontal="right" vertical="top" shrinkToFit="1"/>
    </xf>
    <xf numFmtId="164" fontId="3" fillId="0" borderId="4" xfId="3" applyNumberFormat="1" applyFont="1" applyFill="1" applyBorder="1" applyProtection="1">
      <alignment horizontal="right" vertical="top" shrinkToFit="1"/>
    </xf>
    <xf numFmtId="164" fontId="4" fillId="0" borderId="4" xfId="3" applyNumberFormat="1" applyFont="1" applyFill="1" applyBorder="1" applyProtection="1">
      <alignment horizontal="right" vertical="top" shrinkToFit="1"/>
    </xf>
    <xf numFmtId="0" fontId="1" fillId="0" borderId="4" xfId="0" applyFont="1" applyFill="1" applyBorder="1" applyAlignment="1">
      <alignment vertical="top" wrapText="1"/>
    </xf>
    <xf numFmtId="4" fontId="4" fillId="0" borderId="4" xfId="3" applyNumberFormat="1" applyFill="1" applyBorder="1" applyProtection="1">
      <alignment horizontal="right" vertical="top" shrinkToFit="1"/>
    </xf>
    <xf numFmtId="164" fontId="4" fillId="0" borderId="7" xfId="3" applyNumberFormat="1" applyFill="1" applyBorder="1" applyProtection="1">
      <alignment horizontal="right" vertical="top" shrinkToFit="1"/>
    </xf>
    <xf numFmtId="164" fontId="4" fillId="0" borderId="0" xfId="3" applyNumberFormat="1" applyFill="1" applyBorder="1" applyProtection="1">
      <alignment horizontal="right" vertical="top" shrinkToFit="1"/>
    </xf>
    <xf numFmtId="0" fontId="0" fillId="0" borderId="5" xfId="0" applyFill="1" applyBorder="1" applyAlignment="1">
      <alignment wrapText="1"/>
    </xf>
    <xf numFmtId="164" fontId="0" fillId="0" borderId="4" xfId="0" applyNumberFormat="1" applyFill="1" applyBorder="1"/>
    <xf numFmtId="0" fontId="0" fillId="0" borderId="4" xfId="0" applyFill="1" applyBorder="1" applyAlignment="1">
      <alignment wrapText="1"/>
    </xf>
    <xf numFmtId="0" fontId="0" fillId="0" borderId="4" xfId="0" applyFill="1" applyBorder="1"/>
    <xf numFmtId="0" fontId="0" fillId="0" borderId="0" xfId="0" applyFill="1"/>
    <xf numFmtId="0" fontId="0" fillId="0" borderId="0" xfId="0" applyFill="1" applyAlignment="1">
      <alignment wrapText="1"/>
    </xf>
    <xf numFmtId="4" fontId="4" fillId="2" borderId="4" xfId="3" applyNumberFormat="1" applyFill="1" applyBorder="1" applyProtection="1">
      <alignment horizontal="right" vertical="top" shrinkToFit="1"/>
    </xf>
    <xf numFmtId="0" fontId="3" fillId="0" borderId="1" xfId="1" applyFont="1" applyFill="1" applyAlignment="1">
      <alignment vertical="center" wrapText="1"/>
    </xf>
    <xf numFmtId="0" fontId="5" fillId="0" borderId="1" xfId="1" applyFont="1" applyFill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" fillId="0" borderId="1" xfId="1" applyFill="1" applyAlignment="1">
      <alignment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4" fillId="0" borderId="3" xfId="6" applyNumberFormat="1" applyFill="1" applyBorder="1" applyProtection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2" borderId="2" xfId="2" applyNumberFormat="1" applyFill="1" applyBorder="1" applyProtection="1">
      <alignment horizontal="center" vertical="center" wrapText="1"/>
    </xf>
    <xf numFmtId="0" fontId="2" fillId="2" borderId="2" xfId="2" applyFill="1" applyBorder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wrapText="1"/>
    </xf>
  </cellXfs>
  <cellStyles count="7">
    <cellStyle name="xl22" xfId="1"/>
    <cellStyle name="xl26" xfId="4"/>
    <cellStyle name="xl38" xfId="6"/>
    <cellStyle name="xl43" xfId="2"/>
    <cellStyle name="xl61" xfId="5"/>
    <cellStyle name="xl64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39"/>
  <sheetViews>
    <sheetView tabSelected="1" workbookViewId="0">
      <pane xSplit="1" ySplit="6" topLeftCell="B74" activePane="bottomRight" state="frozen"/>
      <selection pane="topRight" activeCell="B1" sqref="B1"/>
      <selection pane="bottomLeft" activeCell="A7" sqref="A7"/>
      <selection pane="bottomRight" activeCell="G82" sqref="G82"/>
    </sheetView>
  </sheetViews>
  <sheetFormatPr defaultRowHeight="15"/>
  <cols>
    <col min="1" max="1" width="37" customWidth="1"/>
    <col min="2" max="2" width="15.42578125" style="1" customWidth="1"/>
    <col min="3" max="3" width="13" customWidth="1"/>
    <col min="4" max="4" width="0.140625" hidden="1" customWidth="1"/>
    <col min="5" max="5" width="12.42578125" customWidth="1"/>
    <col min="6" max="6" width="14.42578125" customWidth="1"/>
    <col min="7" max="7" width="19.140625" style="2" customWidth="1"/>
    <col min="8" max="8" width="8.85546875" style="1"/>
    <col min="9" max="9" width="11.85546875" customWidth="1"/>
  </cols>
  <sheetData>
    <row r="2" spans="1:8">
      <c r="A2" s="37" t="s">
        <v>0</v>
      </c>
      <c r="B2" s="37"/>
      <c r="C2" s="37"/>
      <c r="D2" s="37"/>
      <c r="E2" s="37"/>
      <c r="F2" s="37"/>
      <c r="G2" s="37"/>
    </row>
    <row r="3" spans="1:8" ht="31.5" customHeight="1">
      <c r="A3" s="38" t="s">
        <v>134</v>
      </c>
      <c r="B3" s="38"/>
      <c r="C3" s="38"/>
      <c r="D3" s="38"/>
      <c r="E3" s="38"/>
      <c r="F3" s="38"/>
      <c r="G3" s="38"/>
    </row>
    <row r="5" spans="1:8" ht="20.25" customHeight="1">
      <c r="A5" s="39" t="s">
        <v>1</v>
      </c>
      <c r="B5" s="41" t="s">
        <v>127</v>
      </c>
      <c r="C5" s="43" t="s">
        <v>128</v>
      </c>
      <c r="D5" s="43"/>
      <c r="E5" s="43" t="s">
        <v>132</v>
      </c>
      <c r="F5" s="43" t="s">
        <v>107</v>
      </c>
      <c r="G5" s="45" t="s">
        <v>2</v>
      </c>
    </row>
    <row r="6" spans="1:8" ht="28.5" customHeight="1">
      <c r="A6" s="40"/>
      <c r="B6" s="42"/>
      <c r="C6" s="44"/>
      <c r="D6" s="44"/>
      <c r="E6" s="44"/>
      <c r="F6" s="44"/>
      <c r="G6" s="45"/>
      <c r="H6" s="11"/>
    </row>
    <row r="7" spans="1:8">
      <c r="A7" s="3" t="s">
        <v>3</v>
      </c>
      <c r="B7" s="15">
        <f>SUM(B8:B20)</f>
        <v>108484</v>
      </c>
      <c r="C7" s="15">
        <f>SUM(C8:C20)</f>
        <v>108484</v>
      </c>
      <c r="D7" s="15">
        <f t="shared" ref="D7:E7" si="0">SUM(D8:D20)</f>
        <v>0</v>
      </c>
      <c r="E7" s="15">
        <f t="shared" si="0"/>
        <v>108484</v>
      </c>
      <c r="F7" s="15">
        <f>SUM(F8:F20)</f>
        <v>0</v>
      </c>
      <c r="G7" s="16"/>
    </row>
    <row r="8" spans="1:8">
      <c r="A8" s="4" t="s">
        <v>4</v>
      </c>
      <c r="B8" s="15">
        <v>64000</v>
      </c>
      <c r="C8" s="15">
        <v>64000</v>
      </c>
      <c r="D8" s="15"/>
      <c r="E8" s="15">
        <v>64000</v>
      </c>
      <c r="F8" s="30">
        <f t="shared" ref="F8:F24" si="1">E8-C8</f>
        <v>0</v>
      </c>
      <c r="G8" s="16"/>
    </row>
    <row r="9" spans="1:8" ht="38.25">
      <c r="A9" s="4" t="s">
        <v>5</v>
      </c>
      <c r="B9" s="15">
        <v>25050</v>
      </c>
      <c r="C9" s="15">
        <v>25050</v>
      </c>
      <c r="D9" s="15"/>
      <c r="E9" s="15">
        <v>25050</v>
      </c>
      <c r="F9" s="30">
        <f t="shared" si="1"/>
        <v>0</v>
      </c>
      <c r="G9" s="16"/>
    </row>
    <row r="10" spans="1:8" ht="25.5" hidden="1">
      <c r="A10" s="4" t="s">
        <v>6</v>
      </c>
      <c r="B10" s="15"/>
      <c r="C10" s="15"/>
      <c r="D10" s="15"/>
      <c r="E10" s="15"/>
      <c r="F10" s="30">
        <f t="shared" si="1"/>
        <v>0</v>
      </c>
      <c r="G10" s="16"/>
    </row>
    <row r="11" spans="1:8">
      <c r="A11" s="4" t="s">
        <v>7</v>
      </c>
      <c r="B11" s="15">
        <v>2500</v>
      </c>
      <c r="C11" s="15">
        <v>2500</v>
      </c>
      <c r="D11" s="15"/>
      <c r="E11" s="15">
        <v>2500</v>
      </c>
      <c r="F11" s="30">
        <f t="shared" si="1"/>
        <v>0</v>
      </c>
      <c r="G11" s="16"/>
    </row>
    <row r="12" spans="1:8" ht="38.25">
      <c r="A12" s="4" t="s">
        <v>8</v>
      </c>
      <c r="B12" s="15">
        <v>1800</v>
      </c>
      <c r="C12" s="15">
        <v>1800</v>
      </c>
      <c r="D12" s="15"/>
      <c r="E12" s="15">
        <v>1800</v>
      </c>
      <c r="F12" s="30">
        <f t="shared" si="1"/>
        <v>0</v>
      </c>
      <c r="G12" s="16"/>
    </row>
    <row r="13" spans="1:8">
      <c r="A13" s="4" t="s">
        <v>104</v>
      </c>
      <c r="B13" s="15">
        <v>1400</v>
      </c>
      <c r="C13" s="15">
        <v>1400</v>
      </c>
      <c r="D13" s="15"/>
      <c r="E13" s="15">
        <v>1400</v>
      </c>
      <c r="F13" s="30">
        <f t="shared" si="1"/>
        <v>0</v>
      </c>
      <c r="G13" s="16"/>
    </row>
    <row r="14" spans="1:8">
      <c r="A14" s="4" t="s">
        <v>105</v>
      </c>
      <c r="B14" s="15">
        <v>5600</v>
      </c>
      <c r="C14" s="15">
        <v>5600</v>
      </c>
      <c r="D14" s="15"/>
      <c r="E14" s="15">
        <v>5600</v>
      </c>
      <c r="F14" s="30">
        <f t="shared" si="1"/>
        <v>0</v>
      </c>
      <c r="G14" s="16"/>
    </row>
    <row r="15" spans="1:8" ht="38.25">
      <c r="A15" s="4" t="s">
        <v>9</v>
      </c>
      <c r="B15" s="15">
        <v>1900</v>
      </c>
      <c r="C15" s="15">
        <v>1900</v>
      </c>
      <c r="D15" s="15"/>
      <c r="E15" s="15">
        <v>1900</v>
      </c>
      <c r="F15" s="30">
        <f t="shared" si="1"/>
        <v>0</v>
      </c>
      <c r="G15" s="16"/>
    </row>
    <row r="16" spans="1:8" ht="38.25">
      <c r="A16" s="4" t="s">
        <v>10</v>
      </c>
      <c r="B16" s="15">
        <v>730</v>
      </c>
      <c r="C16" s="15">
        <v>730</v>
      </c>
      <c r="D16" s="15"/>
      <c r="E16" s="15">
        <v>730</v>
      </c>
      <c r="F16" s="30">
        <f t="shared" si="1"/>
        <v>0</v>
      </c>
      <c r="G16" s="16"/>
    </row>
    <row r="17" spans="1:7" ht="25.5">
      <c r="A17" s="4" t="s">
        <v>11</v>
      </c>
      <c r="B17" s="15">
        <v>13</v>
      </c>
      <c r="C17" s="15">
        <v>13</v>
      </c>
      <c r="D17" s="15"/>
      <c r="E17" s="15">
        <v>13</v>
      </c>
      <c r="F17" s="30">
        <f t="shared" si="1"/>
        <v>0</v>
      </c>
      <c r="G17" s="16"/>
    </row>
    <row r="18" spans="1:7" ht="25.5">
      <c r="A18" s="4" t="s">
        <v>12</v>
      </c>
      <c r="B18" s="15">
        <v>4541</v>
      </c>
      <c r="C18" s="15">
        <v>4541</v>
      </c>
      <c r="D18" s="15"/>
      <c r="E18" s="15">
        <v>4541</v>
      </c>
      <c r="F18" s="30">
        <f t="shared" si="1"/>
        <v>0</v>
      </c>
      <c r="G18" s="16"/>
    </row>
    <row r="19" spans="1:7" ht="25.5">
      <c r="A19" s="4" t="s">
        <v>13</v>
      </c>
      <c r="B19" s="15">
        <v>350</v>
      </c>
      <c r="C19" s="15">
        <v>350</v>
      </c>
      <c r="D19" s="15"/>
      <c r="E19" s="15">
        <v>350</v>
      </c>
      <c r="F19" s="30">
        <f t="shared" si="1"/>
        <v>0</v>
      </c>
      <c r="G19" s="16"/>
    </row>
    <row r="20" spans="1:7">
      <c r="A20" s="5" t="s">
        <v>14</v>
      </c>
      <c r="B20" s="15">
        <v>600</v>
      </c>
      <c r="C20" s="15">
        <v>600</v>
      </c>
      <c r="D20" s="15"/>
      <c r="E20" s="15">
        <v>600</v>
      </c>
      <c r="F20" s="30">
        <f t="shared" si="1"/>
        <v>0</v>
      </c>
      <c r="G20" s="16"/>
    </row>
    <row r="21" spans="1:7">
      <c r="A21" s="3" t="s">
        <v>15</v>
      </c>
      <c r="B21" s="15">
        <f>SUM(B22,B80,B81)</f>
        <v>549405</v>
      </c>
      <c r="C21" s="15">
        <f>SUM(C22,C80,C81)</f>
        <v>586717.10199999996</v>
      </c>
      <c r="D21" s="15"/>
      <c r="E21" s="15">
        <f>SUM(E22,E80,E81)</f>
        <v>570548.10199999996</v>
      </c>
      <c r="F21" s="30">
        <f t="shared" si="1"/>
        <v>-16169</v>
      </c>
      <c r="G21" s="16"/>
    </row>
    <row r="22" spans="1:7" ht="38.25">
      <c r="A22" s="4" t="s">
        <v>16</v>
      </c>
      <c r="B22" s="17">
        <f>SUM(B23,B24,B49,B78)</f>
        <v>548460</v>
      </c>
      <c r="C22" s="17">
        <f>SUM(C23,C24,C49,C78)</f>
        <v>585772.10199999996</v>
      </c>
      <c r="D22" s="17"/>
      <c r="E22" s="17">
        <f>SUM(E23,E24,E49,E78)</f>
        <v>569603.10199999996</v>
      </c>
      <c r="F22" s="30">
        <f t="shared" si="1"/>
        <v>-16169</v>
      </c>
      <c r="G22" s="16"/>
    </row>
    <row r="23" spans="1:7">
      <c r="A23" s="3" t="s">
        <v>17</v>
      </c>
      <c r="B23" s="18">
        <v>191657</v>
      </c>
      <c r="C23" s="18">
        <v>198444</v>
      </c>
      <c r="D23" s="15"/>
      <c r="E23" s="18">
        <v>198444</v>
      </c>
      <c r="F23" s="30">
        <f t="shared" si="1"/>
        <v>0</v>
      </c>
      <c r="G23" s="16"/>
    </row>
    <row r="24" spans="1:7">
      <c r="A24" s="3" t="s">
        <v>18</v>
      </c>
      <c r="B24" s="18">
        <v>149721.70000000001</v>
      </c>
      <c r="C24" s="18">
        <f t="shared" ref="C24" si="2">SUM(C25:C48)</f>
        <v>162034.33999999997</v>
      </c>
      <c r="D24" s="18">
        <f t="shared" ref="D24" si="3">SUM(D25:D48)</f>
        <v>0</v>
      </c>
      <c r="E24" s="18">
        <f t="shared" ref="E24" si="4">SUM(E25:E48)</f>
        <v>143865.34</v>
      </c>
      <c r="F24" s="30">
        <f t="shared" si="1"/>
        <v>-18168.999999999971</v>
      </c>
      <c r="G24" s="16"/>
    </row>
    <row r="25" spans="1:7" ht="0.75" customHeight="1">
      <c r="A25" s="4" t="s">
        <v>19</v>
      </c>
      <c r="B25" s="15"/>
      <c r="C25" s="15"/>
      <c r="D25" s="15"/>
      <c r="E25" s="15"/>
      <c r="F25" s="15">
        <f t="shared" ref="F25" si="5">C25-B25</f>
        <v>0</v>
      </c>
      <c r="G25" s="16"/>
    </row>
    <row r="26" spans="1:7" ht="63.75">
      <c r="A26" s="4" t="s">
        <v>114</v>
      </c>
      <c r="B26" s="15">
        <v>17000</v>
      </c>
      <c r="C26" s="15">
        <v>19455</v>
      </c>
      <c r="D26" s="15"/>
      <c r="E26" s="15">
        <f>19455-15138.7</f>
        <v>4316.2999999999993</v>
      </c>
      <c r="F26" s="30">
        <f t="shared" ref="F26:F57" si="6">E26-C26</f>
        <v>-15138.7</v>
      </c>
      <c r="G26" s="16"/>
    </row>
    <row r="27" spans="1:7" ht="51">
      <c r="A27" s="4" t="s">
        <v>116</v>
      </c>
      <c r="B27" s="15">
        <v>2651.5</v>
      </c>
      <c r="C27" s="15">
        <v>1554.1</v>
      </c>
      <c r="D27" s="15"/>
      <c r="E27" s="15">
        <v>1554.1</v>
      </c>
      <c r="F27" s="30">
        <f t="shared" si="6"/>
        <v>0</v>
      </c>
      <c r="G27" s="16"/>
    </row>
    <row r="28" spans="1:7" ht="15" hidden="1" customHeight="1">
      <c r="A28" s="4" t="s">
        <v>20</v>
      </c>
      <c r="B28" s="15"/>
      <c r="C28" s="15"/>
      <c r="D28" s="15"/>
      <c r="E28" s="15"/>
      <c r="F28" s="30">
        <f t="shared" si="6"/>
        <v>0</v>
      </c>
      <c r="G28" s="16"/>
    </row>
    <row r="29" spans="1:7" ht="53.25" hidden="1" customHeight="1">
      <c r="A29" s="4" t="s">
        <v>108</v>
      </c>
      <c r="B29" s="15"/>
      <c r="C29" s="15"/>
      <c r="D29" s="15"/>
      <c r="E29" s="15"/>
      <c r="F29" s="30">
        <f t="shared" si="6"/>
        <v>0</v>
      </c>
      <c r="G29" s="16"/>
    </row>
    <row r="30" spans="1:7" ht="76.5">
      <c r="A30" s="4" t="s">
        <v>21</v>
      </c>
      <c r="B30" s="15">
        <v>6778</v>
      </c>
      <c r="C30" s="15">
        <v>5925.1</v>
      </c>
      <c r="D30" s="15"/>
      <c r="E30" s="15">
        <v>5925.1</v>
      </c>
      <c r="F30" s="30">
        <f t="shared" si="6"/>
        <v>0</v>
      </c>
      <c r="G30" s="16"/>
    </row>
    <row r="31" spans="1:7" ht="51">
      <c r="A31" s="4" t="s">
        <v>109</v>
      </c>
      <c r="B31" s="15">
        <v>911</v>
      </c>
      <c r="C31" s="15">
        <v>800</v>
      </c>
      <c r="D31" s="15"/>
      <c r="E31" s="15">
        <v>800</v>
      </c>
      <c r="F31" s="30">
        <f t="shared" si="6"/>
        <v>0</v>
      </c>
      <c r="G31" s="16"/>
    </row>
    <row r="32" spans="1:7" ht="38.25" hidden="1">
      <c r="A32" s="4" t="s">
        <v>22</v>
      </c>
      <c r="B32" s="15"/>
      <c r="C32" s="15"/>
      <c r="D32" s="15"/>
      <c r="E32" s="15"/>
      <c r="F32" s="30">
        <f t="shared" si="6"/>
        <v>0</v>
      </c>
      <c r="G32" s="16"/>
    </row>
    <row r="33" spans="1:9" s="28" customFormat="1" ht="38.25">
      <c r="A33" s="34" t="s">
        <v>122</v>
      </c>
      <c r="B33" s="15"/>
      <c r="C33" s="15">
        <v>3030.3</v>
      </c>
      <c r="D33" s="15"/>
      <c r="E33" s="15">
        <v>0</v>
      </c>
      <c r="F33" s="21">
        <f t="shared" si="6"/>
        <v>-3030.3</v>
      </c>
      <c r="G33" s="16"/>
    </row>
    <row r="34" spans="1:9" ht="63.75">
      <c r="A34" s="4" t="s">
        <v>115</v>
      </c>
      <c r="B34" s="15">
        <v>1400</v>
      </c>
      <c r="C34" s="15">
        <v>1400</v>
      </c>
      <c r="D34" s="15"/>
      <c r="E34" s="15">
        <v>1400</v>
      </c>
      <c r="F34" s="30">
        <f t="shared" si="6"/>
        <v>0</v>
      </c>
      <c r="G34" s="16"/>
    </row>
    <row r="35" spans="1:9" ht="36.75" customHeight="1">
      <c r="A35" s="4" t="s">
        <v>117</v>
      </c>
      <c r="B35" s="15">
        <v>105405</v>
      </c>
      <c r="C35" s="15">
        <v>113073.64</v>
      </c>
      <c r="D35" s="15"/>
      <c r="E35" s="15">
        <v>113073.64</v>
      </c>
      <c r="F35" s="30">
        <f t="shared" si="6"/>
        <v>0</v>
      </c>
      <c r="G35" s="16"/>
    </row>
    <row r="36" spans="1:9" ht="36.75" customHeight="1">
      <c r="A36" s="35" t="s">
        <v>118</v>
      </c>
      <c r="B36" s="15">
        <v>3357</v>
      </c>
      <c r="C36" s="15">
        <v>3402</v>
      </c>
      <c r="D36" s="15"/>
      <c r="E36" s="15">
        <v>3402</v>
      </c>
      <c r="F36" s="30">
        <f t="shared" si="6"/>
        <v>0</v>
      </c>
      <c r="G36" s="16"/>
    </row>
    <row r="37" spans="1:9" ht="66" customHeight="1">
      <c r="A37" s="4" t="s">
        <v>120</v>
      </c>
      <c r="B37" s="15">
        <v>2000</v>
      </c>
      <c r="C37" s="15">
        <v>2000</v>
      </c>
      <c r="D37" s="15"/>
      <c r="E37" s="15">
        <v>2000</v>
      </c>
      <c r="F37" s="30">
        <f t="shared" si="6"/>
        <v>0</v>
      </c>
      <c r="G37" s="16"/>
    </row>
    <row r="38" spans="1:9" ht="53.25" customHeight="1">
      <c r="A38" s="4" t="s">
        <v>121</v>
      </c>
      <c r="B38" s="15">
        <v>6400</v>
      </c>
      <c r="C38" s="15">
        <v>6400</v>
      </c>
      <c r="D38" s="15"/>
      <c r="E38" s="15">
        <v>6400</v>
      </c>
      <c r="F38" s="30">
        <f t="shared" si="6"/>
        <v>0</v>
      </c>
      <c r="G38" s="16"/>
      <c r="I38" s="2"/>
    </row>
    <row r="39" spans="1:9" ht="30" customHeight="1">
      <c r="A39" s="4" t="s">
        <v>22</v>
      </c>
      <c r="B39" s="15"/>
      <c r="C39" s="15"/>
      <c r="D39" s="15"/>
      <c r="E39" s="15"/>
      <c r="F39" s="30">
        <f t="shared" si="6"/>
        <v>0</v>
      </c>
      <c r="G39" s="16"/>
    </row>
    <row r="40" spans="1:9" ht="41.25" customHeight="1">
      <c r="A40" s="4" t="s">
        <v>110</v>
      </c>
      <c r="B40" s="15">
        <v>1500</v>
      </c>
      <c r="C40" s="15">
        <v>1500</v>
      </c>
      <c r="D40" s="15"/>
      <c r="E40" s="15">
        <v>1500</v>
      </c>
      <c r="F40" s="30">
        <f t="shared" si="6"/>
        <v>0</v>
      </c>
      <c r="G40" s="16"/>
    </row>
    <row r="41" spans="1:9" ht="34.5" customHeight="1">
      <c r="A41" s="4" t="s">
        <v>23</v>
      </c>
      <c r="B41" s="15"/>
      <c r="C41" s="15"/>
      <c r="D41" s="15"/>
      <c r="E41" s="15"/>
      <c r="F41" s="30">
        <f t="shared" si="6"/>
        <v>0</v>
      </c>
      <c r="G41" s="16"/>
    </row>
    <row r="42" spans="1:9" ht="38.25">
      <c r="A42" s="4" t="s">
        <v>24</v>
      </c>
      <c r="B42" s="15">
        <v>584.29999999999995</v>
      </c>
      <c r="C42" s="15">
        <v>635.79999999999995</v>
      </c>
      <c r="D42" s="15"/>
      <c r="E42" s="15">
        <v>635.79999999999995</v>
      </c>
      <c r="F42" s="30">
        <f t="shared" si="6"/>
        <v>0</v>
      </c>
      <c r="G42" s="16"/>
    </row>
    <row r="43" spans="1:9" ht="51">
      <c r="A43" s="4" t="s">
        <v>25</v>
      </c>
      <c r="B43" s="15">
        <v>468.8</v>
      </c>
      <c r="C43" s="15">
        <v>510</v>
      </c>
      <c r="D43" s="15"/>
      <c r="E43" s="15">
        <v>510</v>
      </c>
      <c r="F43" s="30">
        <f t="shared" si="6"/>
        <v>0</v>
      </c>
      <c r="G43" s="16"/>
    </row>
    <row r="44" spans="1:9" ht="38.25">
      <c r="A44" s="4" t="s">
        <v>26</v>
      </c>
      <c r="B44" s="15">
        <v>1266.0999999999999</v>
      </c>
      <c r="C44" s="15">
        <v>1348.4</v>
      </c>
      <c r="D44" s="15"/>
      <c r="E44" s="15">
        <v>1348.4</v>
      </c>
      <c r="F44" s="30">
        <f t="shared" si="6"/>
        <v>0</v>
      </c>
      <c r="G44" s="16"/>
    </row>
    <row r="45" spans="1:9" ht="51" hidden="1">
      <c r="A45" s="4" t="s">
        <v>27</v>
      </c>
      <c r="B45" s="15"/>
      <c r="C45" s="15"/>
      <c r="D45" s="15"/>
      <c r="E45" s="15"/>
      <c r="F45" s="30">
        <f t="shared" si="6"/>
        <v>0</v>
      </c>
      <c r="G45" s="16"/>
    </row>
    <row r="46" spans="1:9" ht="24" hidden="1" customHeight="1">
      <c r="A46" s="4" t="s">
        <v>111</v>
      </c>
      <c r="B46" s="15"/>
      <c r="C46" s="15"/>
      <c r="D46" s="15"/>
      <c r="E46" s="15"/>
      <c r="F46" s="30">
        <f t="shared" si="6"/>
        <v>0</v>
      </c>
      <c r="G46" s="16"/>
    </row>
    <row r="47" spans="1:9" ht="25.5" hidden="1">
      <c r="A47" s="4" t="s">
        <v>98</v>
      </c>
      <c r="B47" s="15"/>
      <c r="C47" s="15"/>
      <c r="D47" s="15"/>
      <c r="E47" s="15"/>
      <c r="F47" s="30">
        <f t="shared" si="6"/>
        <v>0</v>
      </c>
      <c r="G47" s="16"/>
    </row>
    <row r="48" spans="1:9" ht="38.25">
      <c r="A48" s="4" t="s">
        <v>119</v>
      </c>
      <c r="B48" s="15"/>
      <c r="C48" s="15">
        <v>1000</v>
      </c>
      <c r="D48" s="15"/>
      <c r="E48" s="15">
        <v>1000</v>
      </c>
      <c r="F48" s="30">
        <f t="shared" si="6"/>
        <v>0</v>
      </c>
      <c r="G48" s="16"/>
    </row>
    <row r="49" spans="1:7">
      <c r="A49" s="3" t="s">
        <v>28</v>
      </c>
      <c r="B49" s="19">
        <f>SUM(B50:B77)</f>
        <v>192986</v>
      </c>
      <c r="C49" s="19">
        <f t="shared" ref="C49:E49" si="7">SUM(C50:C77)</f>
        <v>199698.06200000001</v>
      </c>
      <c r="D49" s="19"/>
      <c r="E49" s="19">
        <f t="shared" si="7"/>
        <v>199698.06200000001</v>
      </c>
      <c r="F49" s="30">
        <f t="shared" si="6"/>
        <v>0</v>
      </c>
      <c r="G49" s="16"/>
    </row>
    <row r="50" spans="1:7" ht="76.5">
      <c r="A50" s="4" t="s">
        <v>124</v>
      </c>
      <c r="B50" s="15">
        <v>522</v>
      </c>
      <c r="C50" s="15">
        <v>672</v>
      </c>
      <c r="D50" s="15"/>
      <c r="E50" s="15">
        <v>672</v>
      </c>
      <c r="F50" s="30">
        <f t="shared" si="6"/>
        <v>0</v>
      </c>
      <c r="G50" s="16"/>
    </row>
    <row r="51" spans="1:7" ht="76.5">
      <c r="A51" s="4" t="s">
        <v>123</v>
      </c>
      <c r="B51" s="15">
        <v>210</v>
      </c>
      <c r="C51" s="15">
        <v>210</v>
      </c>
      <c r="D51" s="15"/>
      <c r="E51" s="15">
        <v>210</v>
      </c>
      <c r="F51" s="30">
        <f t="shared" si="6"/>
        <v>0</v>
      </c>
      <c r="G51" s="16"/>
    </row>
    <row r="52" spans="1:7" ht="68.25" hidden="1" customHeight="1">
      <c r="A52" s="4"/>
      <c r="B52" s="15"/>
      <c r="C52" s="15"/>
      <c r="D52" s="15"/>
      <c r="E52" s="15"/>
      <c r="F52" s="30">
        <f t="shared" si="6"/>
        <v>0</v>
      </c>
      <c r="G52" s="16"/>
    </row>
    <row r="53" spans="1:7" ht="102">
      <c r="A53" s="4" t="s">
        <v>29</v>
      </c>
      <c r="B53" s="15">
        <v>700</v>
      </c>
      <c r="C53" s="15">
        <v>700</v>
      </c>
      <c r="D53" s="15"/>
      <c r="E53" s="15">
        <v>700</v>
      </c>
      <c r="F53" s="30">
        <f t="shared" si="6"/>
        <v>0</v>
      </c>
      <c r="G53" s="16"/>
    </row>
    <row r="54" spans="1:7" ht="38.25">
      <c r="A54" s="4" t="s">
        <v>30</v>
      </c>
      <c r="B54" s="15">
        <v>6</v>
      </c>
      <c r="C54" s="15">
        <v>6</v>
      </c>
      <c r="D54" s="15"/>
      <c r="E54" s="15">
        <v>6</v>
      </c>
      <c r="F54" s="30">
        <f t="shared" si="6"/>
        <v>0</v>
      </c>
      <c r="G54" s="16"/>
    </row>
    <row r="55" spans="1:7" ht="102">
      <c r="A55" s="4" t="s">
        <v>31</v>
      </c>
      <c r="B55" s="15">
        <v>1</v>
      </c>
      <c r="C55" s="15">
        <v>0.96199999999999997</v>
      </c>
      <c r="D55" s="15"/>
      <c r="E55" s="15">
        <v>0.96199999999999997</v>
      </c>
      <c r="F55" s="30">
        <f t="shared" si="6"/>
        <v>0</v>
      </c>
      <c r="G55" s="16"/>
    </row>
    <row r="56" spans="1:7" ht="76.5">
      <c r="A56" s="4" t="s">
        <v>99</v>
      </c>
      <c r="B56" s="15">
        <v>1360.8</v>
      </c>
      <c r="C56" s="15">
        <v>1419.1</v>
      </c>
      <c r="D56" s="15"/>
      <c r="E56" s="15">
        <v>1419.1</v>
      </c>
      <c r="F56" s="30">
        <f t="shared" si="6"/>
        <v>0</v>
      </c>
      <c r="G56" s="16"/>
    </row>
    <row r="57" spans="1:7" ht="51">
      <c r="A57" s="4" t="s">
        <v>32</v>
      </c>
      <c r="B57" s="15">
        <v>8572</v>
      </c>
      <c r="C57" s="15">
        <v>8572</v>
      </c>
      <c r="D57" s="15"/>
      <c r="E57" s="15">
        <v>8572</v>
      </c>
      <c r="F57" s="30">
        <f t="shared" si="6"/>
        <v>0</v>
      </c>
      <c r="G57" s="16"/>
    </row>
    <row r="58" spans="1:7" ht="51">
      <c r="A58" s="4" t="s">
        <v>125</v>
      </c>
      <c r="B58" s="15">
        <v>1075</v>
      </c>
      <c r="C58" s="15">
        <v>1580</v>
      </c>
      <c r="D58" s="15"/>
      <c r="E58" s="15">
        <v>1580</v>
      </c>
      <c r="F58" s="30">
        <f t="shared" ref="F58:F83" si="8">E58-C58</f>
        <v>0</v>
      </c>
      <c r="G58" s="16"/>
    </row>
    <row r="59" spans="1:7" ht="63.75">
      <c r="A59" s="4" t="s">
        <v>33</v>
      </c>
      <c r="B59" s="15">
        <v>1</v>
      </c>
      <c r="C59" s="15">
        <v>1</v>
      </c>
      <c r="D59" s="15"/>
      <c r="E59" s="15">
        <v>1</v>
      </c>
      <c r="F59" s="30">
        <f t="shared" si="8"/>
        <v>0</v>
      </c>
      <c r="G59" s="16"/>
    </row>
    <row r="60" spans="1:7" ht="63.75">
      <c r="A60" s="4" t="s">
        <v>34</v>
      </c>
      <c r="B60" s="15">
        <v>7.1</v>
      </c>
      <c r="C60" s="15">
        <v>7.1</v>
      </c>
      <c r="D60" s="15"/>
      <c r="E60" s="15">
        <v>7.1</v>
      </c>
      <c r="F60" s="30">
        <f t="shared" si="8"/>
        <v>0</v>
      </c>
      <c r="G60" s="16"/>
    </row>
    <row r="61" spans="1:7" ht="25.5">
      <c r="A61" s="4" t="s">
        <v>35</v>
      </c>
      <c r="B61" s="15">
        <v>11304</v>
      </c>
      <c r="C61" s="15">
        <v>11304</v>
      </c>
      <c r="D61" s="15"/>
      <c r="E61" s="15">
        <v>11304</v>
      </c>
      <c r="F61" s="30">
        <f t="shared" si="8"/>
        <v>0</v>
      </c>
      <c r="G61" s="16"/>
    </row>
    <row r="62" spans="1:7" ht="38.25">
      <c r="A62" s="4" t="s">
        <v>36</v>
      </c>
      <c r="B62" s="15">
        <v>7859</v>
      </c>
      <c r="C62" s="15">
        <v>7859</v>
      </c>
      <c r="D62" s="15"/>
      <c r="E62" s="15">
        <v>7859</v>
      </c>
      <c r="F62" s="30">
        <f t="shared" si="8"/>
        <v>0</v>
      </c>
      <c r="G62" s="16"/>
    </row>
    <row r="63" spans="1:7" ht="25.5">
      <c r="A63" s="4" t="s">
        <v>37</v>
      </c>
      <c r="B63" s="15">
        <v>1862</v>
      </c>
      <c r="C63" s="15">
        <v>1862</v>
      </c>
      <c r="D63" s="15"/>
      <c r="E63" s="15">
        <v>1862</v>
      </c>
      <c r="F63" s="30">
        <f t="shared" si="8"/>
        <v>0</v>
      </c>
      <c r="G63" s="16"/>
    </row>
    <row r="64" spans="1:7" ht="42" customHeight="1">
      <c r="A64" s="14" t="s">
        <v>106</v>
      </c>
      <c r="B64" s="15">
        <v>133</v>
      </c>
      <c r="C64" s="15">
        <v>133</v>
      </c>
      <c r="D64" s="15"/>
      <c r="E64" s="15">
        <v>133</v>
      </c>
      <c r="F64" s="30">
        <f t="shared" si="8"/>
        <v>0</v>
      </c>
      <c r="G64" s="16"/>
    </row>
    <row r="65" spans="1:7" ht="63.75">
      <c r="A65" s="4" t="s">
        <v>126</v>
      </c>
      <c r="B65" s="15">
        <v>150</v>
      </c>
      <c r="C65" s="15">
        <v>150</v>
      </c>
      <c r="D65" s="15"/>
      <c r="E65" s="15">
        <v>150</v>
      </c>
      <c r="F65" s="30">
        <f t="shared" si="8"/>
        <v>0</v>
      </c>
      <c r="G65" s="16"/>
    </row>
    <row r="66" spans="1:7" ht="38.25" hidden="1">
      <c r="A66" s="4" t="s">
        <v>38</v>
      </c>
      <c r="B66" s="15"/>
      <c r="C66" s="15"/>
      <c r="D66" s="15"/>
      <c r="E66" s="15"/>
      <c r="F66" s="30">
        <f t="shared" si="8"/>
        <v>0</v>
      </c>
      <c r="G66" s="16"/>
    </row>
    <row r="67" spans="1:7" ht="51" hidden="1">
      <c r="A67" s="4" t="s">
        <v>97</v>
      </c>
      <c r="B67" s="15"/>
      <c r="C67" s="15"/>
      <c r="D67" s="15"/>
      <c r="E67" s="15"/>
      <c r="F67" s="30">
        <f t="shared" si="8"/>
        <v>0</v>
      </c>
      <c r="G67" s="16"/>
    </row>
    <row r="68" spans="1:7" ht="51">
      <c r="A68" s="4" t="s">
        <v>39</v>
      </c>
      <c r="B68" s="15">
        <v>974</v>
      </c>
      <c r="C68" s="15">
        <v>1071</v>
      </c>
      <c r="D68" s="15"/>
      <c r="E68" s="15">
        <v>1071</v>
      </c>
      <c r="F68" s="30">
        <f t="shared" si="8"/>
        <v>0</v>
      </c>
      <c r="G68" s="16"/>
    </row>
    <row r="69" spans="1:7" ht="76.5">
      <c r="A69" s="4" t="s">
        <v>40</v>
      </c>
      <c r="B69" s="15">
        <v>125</v>
      </c>
      <c r="C69" s="15">
        <v>137</v>
      </c>
      <c r="D69" s="15"/>
      <c r="E69" s="15">
        <v>137</v>
      </c>
      <c r="F69" s="30">
        <f t="shared" si="8"/>
        <v>0</v>
      </c>
      <c r="G69" s="16"/>
    </row>
    <row r="70" spans="1:7" ht="51" hidden="1">
      <c r="A70" s="4" t="s">
        <v>112</v>
      </c>
      <c r="B70" s="15"/>
      <c r="C70" s="15"/>
      <c r="D70" s="15"/>
      <c r="E70" s="15"/>
      <c r="F70" s="30">
        <f t="shared" si="8"/>
        <v>0</v>
      </c>
      <c r="G70" s="16"/>
    </row>
    <row r="71" spans="1:7" ht="63.75">
      <c r="A71" s="4" t="s">
        <v>41</v>
      </c>
      <c r="B71" s="15">
        <v>1</v>
      </c>
      <c r="C71" s="15">
        <v>1</v>
      </c>
      <c r="D71" s="15"/>
      <c r="E71" s="15">
        <v>1</v>
      </c>
      <c r="F71" s="30">
        <f t="shared" si="8"/>
        <v>0</v>
      </c>
      <c r="G71" s="16"/>
    </row>
    <row r="72" spans="1:7" ht="38.25" hidden="1">
      <c r="A72" s="4" t="s">
        <v>113</v>
      </c>
      <c r="B72" s="15"/>
      <c r="C72" s="15"/>
      <c r="D72" s="15"/>
      <c r="E72" s="15"/>
      <c r="F72" s="30">
        <f t="shared" si="8"/>
        <v>0</v>
      </c>
      <c r="G72" s="16"/>
    </row>
    <row r="73" spans="1:7" ht="51">
      <c r="A73" s="4" t="s">
        <v>42</v>
      </c>
      <c r="B73" s="15">
        <v>19256.5</v>
      </c>
      <c r="C73" s="15">
        <v>15702</v>
      </c>
      <c r="D73" s="15"/>
      <c r="E73" s="15">
        <v>15702</v>
      </c>
      <c r="F73" s="30">
        <f t="shared" si="8"/>
        <v>0</v>
      </c>
      <c r="G73" s="16"/>
    </row>
    <row r="74" spans="1:7" ht="76.5">
      <c r="A74" s="4" t="s">
        <v>43</v>
      </c>
      <c r="B74" s="15">
        <v>312</v>
      </c>
      <c r="C74" s="15">
        <v>244.4</v>
      </c>
      <c r="D74" s="15"/>
      <c r="E74" s="15">
        <v>244.4</v>
      </c>
      <c r="F74" s="30">
        <f t="shared" si="8"/>
        <v>0</v>
      </c>
      <c r="G74" s="16"/>
    </row>
    <row r="75" spans="1:7" ht="63.75">
      <c r="A75" s="4" t="s">
        <v>44</v>
      </c>
      <c r="B75" s="15">
        <v>135403</v>
      </c>
      <c r="C75" s="15">
        <v>145143.5</v>
      </c>
      <c r="D75" s="15"/>
      <c r="E75" s="15">
        <v>145143.5</v>
      </c>
      <c r="F75" s="30">
        <f t="shared" si="8"/>
        <v>0</v>
      </c>
      <c r="G75" s="16"/>
    </row>
    <row r="76" spans="1:7" ht="51">
      <c r="A76" s="4" t="s">
        <v>45</v>
      </c>
      <c r="B76" s="15">
        <v>3001.6</v>
      </c>
      <c r="C76" s="15">
        <v>2648</v>
      </c>
      <c r="D76" s="15"/>
      <c r="E76" s="15">
        <v>2648</v>
      </c>
      <c r="F76" s="30">
        <f t="shared" si="8"/>
        <v>0</v>
      </c>
      <c r="G76" s="16"/>
    </row>
    <row r="77" spans="1:7" ht="51">
      <c r="A77" s="4" t="s">
        <v>46</v>
      </c>
      <c r="B77" s="15">
        <v>150</v>
      </c>
      <c r="C77" s="15">
        <v>275</v>
      </c>
      <c r="D77" s="15"/>
      <c r="E77" s="15">
        <v>275</v>
      </c>
      <c r="F77" s="30">
        <f t="shared" si="8"/>
        <v>0</v>
      </c>
      <c r="G77" s="16"/>
    </row>
    <row r="78" spans="1:7" s="28" customFormat="1" ht="90">
      <c r="A78" s="31" t="s">
        <v>47</v>
      </c>
      <c r="B78" s="19">
        <f t="shared" ref="B78:F78" si="9">SUM(B79:B79)</f>
        <v>14095.3</v>
      </c>
      <c r="C78" s="19">
        <f t="shared" si="9"/>
        <v>25595.7</v>
      </c>
      <c r="D78" s="19">
        <f t="shared" si="9"/>
        <v>0</v>
      </c>
      <c r="E78" s="19">
        <v>27595.7</v>
      </c>
      <c r="F78" s="19">
        <f t="shared" si="9"/>
        <v>2000</v>
      </c>
      <c r="G78" s="16" t="s">
        <v>135</v>
      </c>
    </row>
    <row r="79" spans="1:7" s="28" customFormat="1" ht="45">
      <c r="A79" s="32" t="s">
        <v>101</v>
      </c>
      <c r="B79" s="15">
        <v>14095.3</v>
      </c>
      <c r="C79" s="15">
        <v>25595.7</v>
      </c>
      <c r="D79" s="15"/>
      <c r="E79" s="15">
        <v>27595.7</v>
      </c>
      <c r="F79" s="21">
        <f t="shared" si="8"/>
        <v>2000</v>
      </c>
      <c r="G79" s="16" t="s">
        <v>133</v>
      </c>
    </row>
    <row r="80" spans="1:7" s="28" customFormat="1">
      <c r="A80" s="31" t="s">
        <v>48</v>
      </c>
      <c r="B80" s="15">
        <v>945</v>
      </c>
      <c r="C80" s="15">
        <v>945</v>
      </c>
      <c r="D80" s="15"/>
      <c r="E80" s="15">
        <v>945</v>
      </c>
      <c r="F80" s="21">
        <f t="shared" si="8"/>
        <v>0</v>
      </c>
      <c r="G80" s="16"/>
    </row>
    <row r="81" spans="1:8" s="28" customFormat="1" ht="27" customHeight="1">
      <c r="A81" s="33" t="s">
        <v>49</v>
      </c>
      <c r="B81" s="15">
        <v>0</v>
      </c>
      <c r="C81" s="15">
        <v>0</v>
      </c>
      <c r="D81" s="15"/>
      <c r="E81" s="15"/>
      <c r="F81" s="21">
        <f t="shared" si="8"/>
        <v>0</v>
      </c>
      <c r="G81" s="16"/>
    </row>
    <row r="82" spans="1:8" s="28" customFormat="1">
      <c r="A82" s="31" t="s">
        <v>50</v>
      </c>
      <c r="B82" s="15">
        <f>SUM(B7,B21)</f>
        <v>657889</v>
      </c>
      <c r="C82" s="15">
        <f>SUM(C7,C21)</f>
        <v>695201.10199999996</v>
      </c>
      <c r="D82" s="15"/>
      <c r="E82" s="15">
        <f>SUM(E7,E21)</f>
        <v>679032.10199999996</v>
      </c>
      <c r="F82" s="21">
        <f t="shared" si="8"/>
        <v>-16169</v>
      </c>
      <c r="G82" s="16"/>
    </row>
    <row r="83" spans="1:8" s="10" customFormat="1" ht="25.5">
      <c r="A83" s="6" t="s">
        <v>51</v>
      </c>
      <c r="B83" s="19">
        <f t="shared" ref="B83:E83" si="10">SUM(B84:B91)</f>
        <v>88252.9</v>
      </c>
      <c r="C83" s="19">
        <f t="shared" si="10"/>
        <v>90084.6</v>
      </c>
      <c r="D83" s="19"/>
      <c r="E83" s="19">
        <f t="shared" si="10"/>
        <v>104943.70000000001</v>
      </c>
      <c r="F83" s="21">
        <f t="shared" si="8"/>
        <v>14859.100000000006</v>
      </c>
      <c r="G83" s="20"/>
      <c r="H83" s="12"/>
    </row>
    <row r="84" spans="1:8" ht="51">
      <c r="A84" s="7" t="s">
        <v>52</v>
      </c>
      <c r="B84" s="15">
        <v>1613.7</v>
      </c>
      <c r="C84" s="21">
        <v>1613.7</v>
      </c>
      <c r="D84" s="15"/>
      <c r="E84" s="15">
        <v>1613.7</v>
      </c>
      <c r="F84" s="30">
        <f t="shared" ref="F84:F91" si="11">E84-C84</f>
        <v>0</v>
      </c>
      <c r="G84" s="16"/>
    </row>
    <row r="85" spans="1:8" ht="63.75">
      <c r="A85" s="7" t="s">
        <v>53</v>
      </c>
      <c r="B85" s="15">
        <v>1404.7</v>
      </c>
      <c r="C85" s="15">
        <v>1434.7</v>
      </c>
      <c r="D85" s="15"/>
      <c r="E85" s="15">
        <v>1434.7</v>
      </c>
      <c r="F85" s="30">
        <f t="shared" si="11"/>
        <v>0</v>
      </c>
      <c r="G85" s="16"/>
    </row>
    <row r="86" spans="1:8" ht="76.5">
      <c r="A86" s="7" t="s">
        <v>54</v>
      </c>
      <c r="B86" s="15">
        <v>26592.400000000001</v>
      </c>
      <c r="C86" s="15">
        <v>26592.400000000001</v>
      </c>
      <c r="D86" s="15"/>
      <c r="E86" s="15">
        <v>27292.400000000001</v>
      </c>
      <c r="F86" s="30">
        <f t="shared" si="11"/>
        <v>700</v>
      </c>
      <c r="G86" s="16"/>
    </row>
    <row r="87" spans="1:8">
      <c r="A87" s="7" t="s">
        <v>55</v>
      </c>
      <c r="B87" s="15">
        <v>1</v>
      </c>
      <c r="C87" s="15">
        <v>1</v>
      </c>
      <c r="D87" s="15"/>
      <c r="E87" s="15">
        <v>1</v>
      </c>
      <c r="F87" s="30">
        <f t="shared" si="11"/>
        <v>0</v>
      </c>
      <c r="G87" s="16"/>
    </row>
    <row r="88" spans="1:8" ht="51">
      <c r="A88" s="7" t="s">
        <v>56</v>
      </c>
      <c r="B88" s="15">
        <v>7600.9</v>
      </c>
      <c r="C88" s="15">
        <v>7600.9</v>
      </c>
      <c r="D88" s="15"/>
      <c r="E88" s="15">
        <v>7600.9</v>
      </c>
      <c r="F88" s="30">
        <f t="shared" si="11"/>
        <v>0</v>
      </c>
      <c r="G88" s="16"/>
    </row>
    <row r="89" spans="1:8" ht="25.5">
      <c r="A89" s="7" t="s">
        <v>57</v>
      </c>
      <c r="B89" s="15">
        <v>0</v>
      </c>
      <c r="C89" s="15">
        <v>0</v>
      </c>
      <c r="D89" s="15"/>
      <c r="E89" s="15"/>
      <c r="F89" s="30">
        <f t="shared" si="11"/>
        <v>0</v>
      </c>
      <c r="G89" s="16"/>
    </row>
    <row r="90" spans="1:8">
      <c r="A90" s="7" t="s">
        <v>58</v>
      </c>
      <c r="B90" s="15">
        <v>150</v>
      </c>
      <c r="C90" s="15">
        <v>144.30000000000001</v>
      </c>
      <c r="D90" s="15"/>
      <c r="E90" s="15">
        <v>138</v>
      </c>
      <c r="F90" s="30">
        <f t="shared" si="11"/>
        <v>-6.3000000000000114</v>
      </c>
      <c r="G90" s="16"/>
    </row>
    <row r="91" spans="1:8" ht="25.5">
      <c r="A91" s="7" t="s">
        <v>59</v>
      </c>
      <c r="B91" s="15">
        <v>50890.2</v>
      </c>
      <c r="C91" s="15">
        <f>45216.3+7481.3</f>
        <v>52697.600000000006</v>
      </c>
      <c r="D91" s="15"/>
      <c r="E91" s="15">
        <v>66863</v>
      </c>
      <c r="F91" s="30">
        <f t="shared" si="11"/>
        <v>14165.399999999994</v>
      </c>
      <c r="G91" s="16"/>
    </row>
    <row r="92" spans="1:8" s="10" customFormat="1">
      <c r="A92" s="6" t="s">
        <v>60</v>
      </c>
      <c r="B92" s="19">
        <f>B93</f>
        <v>1360.8</v>
      </c>
      <c r="C92" s="19">
        <f t="shared" ref="C92:E92" si="12">C93</f>
        <v>1419.1</v>
      </c>
      <c r="D92" s="19"/>
      <c r="E92" s="19">
        <f t="shared" si="12"/>
        <v>1419.1</v>
      </c>
      <c r="F92" s="19">
        <f t="shared" ref="F92" si="13">F93</f>
        <v>0</v>
      </c>
      <c r="G92" s="20"/>
      <c r="H92" s="12"/>
    </row>
    <row r="93" spans="1:8" ht="25.5">
      <c r="A93" s="7" t="s">
        <v>61</v>
      </c>
      <c r="B93" s="15">
        <v>1360.8</v>
      </c>
      <c r="C93" s="15">
        <v>1419.1</v>
      </c>
      <c r="D93" s="15"/>
      <c r="E93" s="15">
        <v>1419.1</v>
      </c>
      <c r="F93" s="30">
        <f>E93-C93</f>
        <v>0</v>
      </c>
      <c r="G93" s="16"/>
    </row>
    <row r="94" spans="1:8" ht="38.25">
      <c r="A94" s="6" t="s">
        <v>62</v>
      </c>
      <c r="B94" s="19">
        <f>B95+B96+B97</f>
        <v>24964.3</v>
      </c>
      <c r="C94" s="19">
        <f>C95+C96+C97</f>
        <v>32691.599999999999</v>
      </c>
      <c r="D94" s="19"/>
      <c r="E94" s="19">
        <f>E95+E96+E97</f>
        <v>34495.1</v>
      </c>
      <c r="F94" s="19">
        <f>F95+F96+F97</f>
        <v>1803.5</v>
      </c>
      <c r="G94" s="20"/>
    </row>
    <row r="95" spans="1:8">
      <c r="A95" s="7" t="s">
        <v>102</v>
      </c>
      <c r="B95" s="15">
        <v>19</v>
      </c>
      <c r="C95" s="15">
        <v>19</v>
      </c>
      <c r="D95" s="15"/>
      <c r="E95" s="15">
        <v>19</v>
      </c>
      <c r="F95" s="30">
        <f>E95-C95</f>
        <v>0</v>
      </c>
      <c r="G95" s="16"/>
    </row>
    <row r="96" spans="1:8" ht="51">
      <c r="A96" s="7" t="s">
        <v>103</v>
      </c>
      <c r="B96" s="15">
        <v>24945.3</v>
      </c>
      <c r="C96" s="15">
        <v>32626.6</v>
      </c>
      <c r="D96" s="15"/>
      <c r="E96" s="15">
        <v>34430.1</v>
      </c>
      <c r="F96" s="30">
        <f>E96-C96</f>
        <v>1803.5</v>
      </c>
      <c r="G96" s="16"/>
    </row>
    <row r="97" spans="1:7">
      <c r="A97" s="7" t="s">
        <v>131</v>
      </c>
      <c r="B97" s="15">
        <v>0</v>
      </c>
      <c r="C97" s="15">
        <v>46</v>
      </c>
      <c r="D97" s="15"/>
      <c r="E97" s="15">
        <v>46</v>
      </c>
      <c r="F97" s="30">
        <f>E97-C97</f>
        <v>0</v>
      </c>
      <c r="G97" s="16"/>
    </row>
    <row r="98" spans="1:7">
      <c r="A98" s="6" t="s">
        <v>63</v>
      </c>
      <c r="B98" s="19">
        <f t="shared" ref="B98:C98" si="14">SUM(B99:B104)</f>
        <v>45283.4</v>
      </c>
      <c r="C98" s="19">
        <f t="shared" si="14"/>
        <v>49294.1</v>
      </c>
      <c r="D98" s="19"/>
      <c r="E98" s="19">
        <v>46093.1</v>
      </c>
      <c r="F98" s="19">
        <f t="shared" ref="F98" si="15">SUM(F99:F104)</f>
        <v>-3201.0000000000014</v>
      </c>
      <c r="G98" s="16"/>
    </row>
    <row r="99" spans="1:7">
      <c r="A99" s="7" t="s">
        <v>64</v>
      </c>
      <c r="B99" s="15">
        <v>1500</v>
      </c>
      <c r="C99" s="15">
        <v>1500</v>
      </c>
      <c r="D99" s="15"/>
      <c r="E99" s="15">
        <v>2142.9</v>
      </c>
      <c r="F99" s="30">
        <f t="shared" ref="F99:F127" si="16">E99-C99</f>
        <v>642.90000000000009</v>
      </c>
      <c r="G99" s="16"/>
    </row>
    <row r="100" spans="1:7">
      <c r="A100" s="7" t="s">
        <v>130</v>
      </c>
      <c r="B100" s="15">
        <v>235</v>
      </c>
      <c r="C100" s="15">
        <v>1790.7</v>
      </c>
      <c r="D100" s="15"/>
      <c r="E100" s="15">
        <v>1790.7</v>
      </c>
      <c r="F100" s="30">
        <f t="shared" si="16"/>
        <v>0</v>
      </c>
      <c r="G100" s="16"/>
    </row>
    <row r="101" spans="1:7">
      <c r="A101" s="7" t="s">
        <v>129</v>
      </c>
      <c r="B101" s="15">
        <v>1401.4</v>
      </c>
      <c r="C101" s="15">
        <v>1401.4</v>
      </c>
      <c r="D101" s="15"/>
      <c r="E101" s="15">
        <v>1401.4</v>
      </c>
      <c r="F101" s="30">
        <f t="shared" si="16"/>
        <v>0</v>
      </c>
      <c r="G101" s="16"/>
    </row>
    <row r="102" spans="1:7" hidden="1">
      <c r="A102" s="7" t="s">
        <v>65</v>
      </c>
      <c r="B102" s="15"/>
      <c r="C102" s="15"/>
      <c r="D102" s="15"/>
      <c r="E102" s="15"/>
      <c r="F102" s="30">
        <f t="shared" si="16"/>
        <v>0</v>
      </c>
      <c r="G102" s="16"/>
    </row>
    <row r="103" spans="1:7" ht="25.5">
      <c r="A103" s="7" t="s">
        <v>66</v>
      </c>
      <c r="B103" s="15">
        <v>42050</v>
      </c>
      <c r="C103" s="15">
        <v>44505</v>
      </c>
      <c r="D103" s="15"/>
      <c r="E103" s="15">
        <v>40661.1</v>
      </c>
      <c r="F103" s="30">
        <f t="shared" si="16"/>
        <v>-3843.9000000000015</v>
      </c>
      <c r="G103" s="16"/>
    </row>
    <row r="104" spans="1:7" ht="25.5">
      <c r="A104" s="7" t="s">
        <v>67</v>
      </c>
      <c r="B104" s="15">
        <v>97</v>
      </c>
      <c r="C104" s="15">
        <v>97</v>
      </c>
      <c r="D104" s="15"/>
      <c r="E104" s="15">
        <v>97</v>
      </c>
      <c r="F104" s="30">
        <f t="shared" si="16"/>
        <v>0</v>
      </c>
      <c r="G104" s="16"/>
    </row>
    <row r="105" spans="1:7" ht="25.5">
      <c r="A105" s="6" t="s">
        <v>68</v>
      </c>
      <c r="B105" s="19">
        <f t="shared" ref="B105:E105" si="17">SUM(B106:B108)</f>
        <v>15173.9</v>
      </c>
      <c r="C105" s="19">
        <f t="shared" si="17"/>
        <v>24523.9</v>
      </c>
      <c r="D105" s="19"/>
      <c r="E105" s="19">
        <f t="shared" si="17"/>
        <v>35253.300000000003</v>
      </c>
      <c r="F105" s="30">
        <f t="shared" si="16"/>
        <v>10729.400000000001</v>
      </c>
      <c r="G105" s="16"/>
    </row>
    <row r="106" spans="1:7">
      <c r="A106" s="7" t="s">
        <v>69</v>
      </c>
      <c r="B106" s="15">
        <v>31</v>
      </c>
      <c r="C106" s="15">
        <v>31</v>
      </c>
      <c r="D106" s="15"/>
      <c r="E106" s="15">
        <v>5815.1</v>
      </c>
      <c r="F106" s="30">
        <f t="shared" si="16"/>
        <v>5784.1</v>
      </c>
      <c r="G106" s="16"/>
    </row>
    <row r="107" spans="1:7">
      <c r="A107" s="7" t="s">
        <v>70</v>
      </c>
      <c r="B107" s="15">
        <v>4610</v>
      </c>
      <c r="C107" s="15">
        <v>10626.7</v>
      </c>
      <c r="D107" s="15"/>
      <c r="E107" s="15">
        <v>18649.7</v>
      </c>
      <c r="F107" s="30">
        <f t="shared" si="16"/>
        <v>8023</v>
      </c>
      <c r="G107" s="16"/>
    </row>
    <row r="108" spans="1:7">
      <c r="A108" s="7" t="s">
        <v>71</v>
      </c>
      <c r="B108" s="15">
        <v>10532.9</v>
      </c>
      <c r="C108" s="15">
        <v>13866.2</v>
      </c>
      <c r="D108" s="15"/>
      <c r="E108" s="15">
        <v>10788.5</v>
      </c>
      <c r="F108" s="30">
        <f t="shared" si="16"/>
        <v>-3077.7000000000007</v>
      </c>
      <c r="G108" s="16"/>
    </row>
    <row r="109" spans="1:7" hidden="1">
      <c r="A109" s="6" t="s">
        <v>72</v>
      </c>
      <c r="B109" s="19">
        <f t="shared" ref="B109:C109" si="18">B110</f>
        <v>0</v>
      </c>
      <c r="C109" s="19">
        <f t="shared" si="18"/>
        <v>0</v>
      </c>
      <c r="D109" s="19"/>
      <c r="E109" s="19"/>
      <c r="F109" s="30">
        <f t="shared" si="16"/>
        <v>0</v>
      </c>
      <c r="G109" s="20"/>
    </row>
    <row r="110" spans="1:7" ht="25.5" hidden="1">
      <c r="A110" s="7" t="s">
        <v>73</v>
      </c>
      <c r="B110" s="15">
        <v>0</v>
      </c>
      <c r="C110" s="15">
        <v>0</v>
      </c>
      <c r="D110" s="15"/>
      <c r="E110" s="15"/>
      <c r="F110" s="30">
        <f t="shared" si="16"/>
        <v>0</v>
      </c>
      <c r="G110" s="16"/>
    </row>
    <row r="111" spans="1:7">
      <c r="A111" s="6" t="s">
        <v>74</v>
      </c>
      <c r="B111" s="19">
        <v>420294.8</v>
      </c>
      <c r="C111" s="19">
        <f t="shared" ref="C111:E111" si="19">SUM(C112:C117)</f>
        <v>441896.29999999993</v>
      </c>
      <c r="D111" s="19"/>
      <c r="E111" s="19">
        <f t="shared" si="19"/>
        <v>441998.8</v>
      </c>
      <c r="F111" s="30">
        <f t="shared" si="16"/>
        <v>102.50000000005821</v>
      </c>
      <c r="G111" s="16"/>
    </row>
    <row r="112" spans="1:7">
      <c r="A112" s="7" t="s">
        <v>75</v>
      </c>
      <c r="B112" s="15">
        <v>50781.1</v>
      </c>
      <c r="C112" s="15">
        <v>46159</v>
      </c>
      <c r="D112" s="15"/>
      <c r="E112" s="15">
        <v>46247</v>
      </c>
      <c r="F112" s="30">
        <f t="shared" si="16"/>
        <v>88</v>
      </c>
      <c r="G112" s="16"/>
    </row>
    <row r="113" spans="1:7">
      <c r="A113" s="7" t="s">
        <v>76</v>
      </c>
      <c r="B113" s="15">
        <v>335354.7</v>
      </c>
      <c r="C113" s="15">
        <v>361169.1</v>
      </c>
      <c r="D113" s="15"/>
      <c r="E113" s="15">
        <v>360687.9</v>
      </c>
      <c r="F113" s="30">
        <f t="shared" si="16"/>
        <v>-481.19999999995343</v>
      </c>
      <c r="G113" s="16"/>
    </row>
    <row r="114" spans="1:7">
      <c r="A114" s="7" t="s">
        <v>77</v>
      </c>
      <c r="B114" s="15">
        <v>17566.05</v>
      </c>
      <c r="C114" s="15">
        <v>17566.099999999999</v>
      </c>
      <c r="D114" s="15"/>
      <c r="E114" s="15">
        <v>18061.8</v>
      </c>
      <c r="F114" s="30">
        <f t="shared" si="16"/>
        <v>495.70000000000073</v>
      </c>
      <c r="G114" s="16"/>
    </row>
    <row r="115" spans="1:7" ht="38.25">
      <c r="A115" s="7" t="s">
        <v>78</v>
      </c>
      <c r="B115" s="15">
        <v>170</v>
      </c>
      <c r="C115" s="15">
        <v>295</v>
      </c>
      <c r="D115" s="15"/>
      <c r="E115" s="15">
        <v>295</v>
      </c>
      <c r="F115" s="30">
        <f t="shared" si="16"/>
        <v>0</v>
      </c>
      <c r="G115" s="16"/>
    </row>
    <row r="116" spans="1:7">
      <c r="A116" s="7" t="s">
        <v>79</v>
      </c>
      <c r="B116" s="15">
        <v>290</v>
      </c>
      <c r="C116" s="15">
        <v>290</v>
      </c>
      <c r="D116" s="15"/>
      <c r="E116" s="15">
        <v>290</v>
      </c>
      <c r="F116" s="30">
        <f t="shared" si="16"/>
        <v>0</v>
      </c>
      <c r="G116" s="16"/>
    </row>
    <row r="117" spans="1:7" ht="25.5">
      <c r="A117" s="7" t="s">
        <v>80</v>
      </c>
      <c r="B117" s="15">
        <v>16133</v>
      </c>
      <c r="C117" s="15">
        <v>16417.099999999999</v>
      </c>
      <c r="D117" s="15"/>
      <c r="E117" s="15">
        <v>16417.099999999999</v>
      </c>
      <c r="F117" s="30">
        <f t="shared" si="16"/>
        <v>0</v>
      </c>
      <c r="G117" s="16"/>
    </row>
    <row r="118" spans="1:7">
      <c r="A118" s="6" t="s">
        <v>81</v>
      </c>
      <c r="B118" s="19">
        <f t="shared" ref="B118:E118" si="20">SUM(B119:B120)</f>
        <v>40014.899999999994</v>
      </c>
      <c r="C118" s="19">
        <f t="shared" si="20"/>
        <v>39903.800000000003</v>
      </c>
      <c r="D118" s="19"/>
      <c r="E118" s="19">
        <f t="shared" si="20"/>
        <v>39959.1</v>
      </c>
      <c r="F118" s="30">
        <f t="shared" si="16"/>
        <v>55.299999999995634</v>
      </c>
      <c r="G118" s="16"/>
    </row>
    <row r="119" spans="1:7">
      <c r="A119" s="7" t="s">
        <v>82</v>
      </c>
      <c r="B119" s="15">
        <v>29559.1</v>
      </c>
      <c r="C119" s="15">
        <v>29248</v>
      </c>
      <c r="D119" s="15"/>
      <c r="E119" s="15">
        <v>29303.3</v>
      </c>
      <c r="F119" s="30">
        <f t="shared" si="16"/>
        <v>55.299999999999272</v>
      </c>
      <c r="G119" s="16"/>
    </row>
    <row r="120" spans="1:7" ht="25.5">
      <c r="A120" s="7" t="s">
        <v>83</v>
      </c>
      <c r="B120" s="15">
        <v>10455.799999999999</v>
      </c>
      <c r="C120" s="15">
        <v>10655.8</v>
      </c>
      <c r="D120" s="15"/>
      <c r="E120" s="15">
        <v>10655.8</v>
      </c>
      <c r="F120" s="30">
        <f t="shared" si="16"/>
        <v>0</v>
      </c>
      <c r="G120" s="16"/>
    </row>
    <row r="121" spans="1:7">
      <c r="A121" s="8" t="s">
        <v>84</v>
      </c>
      <c r="B121" s="15">
        <f t="shared" ref="B121:E121" si="21">SUM(B122:B124)</f>
        <v>22194</v>
      </c>
      <c r="C121" s="15">
        <f t="shared" si="21"/>
        <v>22519</v>
      </c>
      <c r="D121" s="15"/>
      <c r="E121" s="15">
        <f t="shared" si="21"/>
        <v>25284</v>
      </c>
      <c r="F121" s="30">
        <f t="shared" si="16"/>
        <v>2765</v>
      </c>
      <c r="G121" s="16"/>
    </row>
    <row r="122" spans="1:7">
      <c r="A122" s="7" t="s">
        <v>85</v>
      </c>
      <c r="B122" s="15">
        <v>86</v>
      </c>
      <c r="C122" s="15">
        <v>411</v>
      </c>
      <c r="D122" s="15"/>
      <c r="E122" s="15">
        <v>3176</v>
      </c>
      <c r="F122" s="30">
        <f t="shared" si="16"/>
        <v>2765</v>
      </c>
      <c r="G122" s="16"/>
    </row>
    <row r="123" spans="1:7">
      <c r="A123" s="7" t="s">
        <v>86</v>
      </c>
      <c r="B123" s="15">
        <v>22108</v>
      </c>
      <c r="C123" s="15">
        <v>22108</v>
      </c>
      <c r="D123" s="15"/>
      <c r="E123" s="15">
        <v>22108</v>
      </c>
      <c r="F123" s="30">
        <f t="shared" si="16"/>
        <v>0</v>
      </c>
      <c r="G123" s="16"/>
    </row>
    <row r="124" spans="1:7" ht="25.5" hidden="1">
      <c r="A124" s="7" t="s">
        <v>87</v>
      </c>
      <c r="B124" s="15"/>
      <c r="C124" s="15">
        <v>0</v>
      </c>
      <c r="D124" s="15"/>
      <c r="E124" s="15"/>
      <c r="F124" s="30">
        <f t="shared" si="16"/>
        <v>0</v>
      </c>
      <c r="G124" s="16"/>
    </row>
    <row r="125" spans="1:7">
      <c r="A125" s="6" t="s">
        <v>88</v>
      </c>
      <c r="B125" s="19">
        <f t="shared" ref="B125:E125" si="22">SUM(B126:B127)</f>
        <v>350</v>
      </c>
      <c r="C125" s="19">
        <f t="shared" si="22"/>
        <v>350</v>
      </c>
      <c r="D125" s="19"/>
      <c r="E125" s="19">
        <f t="shared" si="22"/>
        <v>456</v>
      </c>
      <c r="F125" s="30">
        <f t="shared" si="16"/>
        <v>106</v>
      </c>
      <c r="G125" s="20"/>
    </row>
    <row r="126" spans="1:7">
      <c r="A126" s="7" t="s">
        <v>89</v>
      </c>
      <c r="B126" s="15"/>
      <c r="C126" s="15"/>
      <c r="D126" s="15"/>
      <c r="E126" s="15"/>
      <c r="F126" s="30">
        <f t="shared" si="16"/>
        <v>0</v>
      </c>
      <c r="G126" s="16"/>
    </row>
    <row r="127" spans="1:7">
      <c r="A127" s="7" t="s">
        <v>90</v>
      </c>
      <c r="B127" s="15">
        <v>350</v>
      </c>
      <c r="C127" s="15">
        <v>350</v>
      </c>
      <c r="D127" s="15"/>
      <c r="E127" s="15">
        <v>456</v>
      </c>
      <c r="F127" s="30">
        <f t="shared" si="16"/>
        <v>106</v>
      </c>
      <c r="G127" s="16"/>
    </row>
    <row r="128" spans="1:7" ht="51" hidden="1">
      <c r="A128" s="6" t="s">
        <v>91</v>
      </c>
      <c r="B128" s="19">
        <f>SUM(B129:B131)</f>
        <v>0</v>
      </c>
      <c r="C128" s="19">
        <f t="shared" ref="C128" si="23">SUM(C129:C131)</f>
        <v>0</v>
      </c>
      <c r="D128" s="19"/>
      <c r="E128" s="19"/>
      <c r="F128" s="15">
        <f t="shared" ref="F128:F131" si="24">C128-B128</f>
        <v>0</v>
      </c>
      <c r="G128" s="20"/>
    </row>
    <row r="129" spans="1:7" ht="51" hidden="1">
      <c r="A129" s="7" t="s">
        <v>92</v>
      </c>
      <c r="B129" s="15">
        <v>0</v>
      </c>
      <c r="C129" s="15"/>
      <c r="D129" s="15"/>
      <c r="E129" s="15"/>
      <c r="F129" s="15">
        <f t="shared" si="24"/>
        <v>0</v>
      </c>
      <c r="G129" s="16"/>
    </row>
    <row r="130" spans="1:7" hidden="1">
      <c r="A130" s="7" t="s">
        <v>93</v>
      </c>
      <c r="B130" s="15">
        <v>0</v>
      </c>
      <c r="C130" s="15"/>
      <c r="D130" s="15"/>
      <c r="E130" s="15"/>
      <c r="F130" s="15">
        <f t="shared" si="24"/>
        <v>0</v>
      </c>
      <c r="G130" s="16"/>
    </row>
    <row r="131" spans="1:7" ht="25.5" hidden="1">
      <c r="A131" s="7" t="s">
        <v>96</v>
      </c>
      <c r="B131" s="15">
        <v>0</v>
      </c>
      <c r="C131" s="15"/>
      <c r="D131" s="15"/>
      <c r="E131" s="15"/>
      <c r="F131" s="15">
        <f t="shared" si="24"/>
        <v>0</v>
      </c>
      <c r="G131" s="16"/>
    </row>
    <row r="132" spans="1:7" s="28" customFormat="1">
      <c r="A132" s="36" t="s">
        <v>94</v>
      </c>
      <c r="B132" s="22">
        <f>B83+B92+B94+B98+B105+B109+B111+B118+B121+B125+B128</f>
        <v>657889</v>
      </c>
      <c r="C132" s="22">
        <f t="shared" ref="C132:E132" si="25">C83+C92+C94+C98+C105+C109+C111+C118+C121+C125+C128</f>
        <v>702682.4</v>
      </c>
      <c r="D132" s="23"/>
      <c r="E132" s="22">
        <f t="shared" si="25"/>
        <v>729902.20000000007</v>
      </c>
      <c r="F132" s="30">
        <f t="shared" ref="F132" si="26">E132-C132</f>
        <v>27219.800000000047</v>
      </c>
      <c r="G132" s="24"/>
    </row>
    <row r="133" spans="1:7">
      <c r="A133" s="9" t="s">
        <v>100</v>
      </c>
      <c r="B133" s="25">
        <v>0</v>
      </c>
      <c r="C133" s="25">
        <f>C82-C132</f>
        <v>-7481.298000000068</v>
      </c>
      <c r="D133" s="25">
        <f t="shared" ref="D133" si="27">D82-D132</f>
        <v>0</v>
      </c>
      <c r="E133" s="25">
        <f>E82-E132</f>
        <v>-50870.098000000115</v>
      </c>
      <c r="F133" s="30">
        <f>E133-C133</f>
        <v>-43388.800000000047</v>
      </c>
      <c r="G133" s="26"/>
    </row>
    <row r="134" spans="1:7" hidden="1">
      <c r="A134" s="13"/>
      <c r="B134" s="25"/>
      <c r="C134" s="25"/>
      <c r="D134" s="25"/>
      <c r="E134" s="25"/>
      <c r="F134" s="25"/>
      <c r="G134" s="26"/>
    </row>
    <row r="135" spans="1:7" hidden="1">
      <c r="A135" s="13"/>
      <c r="B135" s="27"/>
      <c r="C135" s="15"/>
      <c r="D135" s="15"/>
      <c r="E135" s="15"/>
      <c r="F135" s="15"/>
      <c r="G135" s="26"/>
    </row>
    <row r="136" spans="1:7">
      <c r="B136" s="28"/>
      <c r="C136" s="28"/>
      <c r="D136" s="28"/>
      <c r="E136" s="28"/>
      <c r="F136" s="28"/>
      <c r="G136" s="29"/>
    </row>
    <row r="139" spans="1:7">
      <c r="G139" s="2" t="s">
        <v>95</v>
      </c>
    </row>
  </sheetData>
  <mergeCells count="9">
    <mergeCell ref="A2:G2"/>
    <mergeCell ref="A3:G3"/>
    <mergeCell ref="A5:A6"/>
    <mergeCell ref="B5:B6"/>
    <mergeCell ref="C5:C6"/>
    <mergeCell ref="D5:D6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FinOtdelFree</cp:lastModifiedBy>
  <cp:lastPrinted>2025-03-13T10:25:18Z</cp:lastPrinted>
  <dcterms:created xsi:type="dcterms:W3CDTF">2020-12-04T13:18:06Z</dcterms:created>
  <dcterms:modified xsi:type="dcterms:W3CDTF">2025-03-26T05:38:40Z</dcterms:modified>
</cp:coreProperties>
</file>