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570" windowWidth="15030" windowHeight="814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5621"/>
</workbook>
</file>

<file path=xl/calcChain.xml><?xml version="1.0" encoding="utf-8"?>
<calcChain xmlns="http://schemas.openxmlformats.org/spreadsheetml/2006/main">
  <c r="P33" i="2" l="1"/>
  <c r="Q57" i="2"/>
  <c r="Q56" i="2" s="1"/>
  <c r="N56" i="2"/>
  <c r="O56" i="2"/>
  <c r="P56" i="2"/>
  <c r="M56" i="2"/>
  <c r="O24" i="2"/>
  <c r="Q24" i="2" s="1"/>
  <c r="P24" i="2"/>
  <c r="M24" i="2"/>
  <c r="Q26" i="2"/>
  <c r="N26" i="2"/>
  <c r="N35" i="2"/>
  <c r="Q41" i="2"/>
  <c r="P49" i="2"/>
  <c r="N61" i="2"/>
  <c r="O22" i="2"/>
  <c r="P22" i="2"/>
  <c r="N60" i="2"/>
  <c r="N59" i="2"/>
  <c r="N55" i="2"/>
  <c r="N54" i="2"/>
  <c r="N51" i="2"/>
  <c r="N50" i="2"/>
  <c r="N48" i="2"/>
  <c r="N47" i="2"/>
  <c r="N45" i="2"/>
  <c r="N44" i="2"/>
  <c r="N43" i="2"/>
  <c r="N42" i="2"/>
  <c r="N40" i="2"/>
  <c r="N38" i="2"/>
  <c r="N37" i="2" s="1"/>
  <c r="N36" i="2"/>
  <c r="N34" i="2"/>
  <c r="N32" i="2"/>
  <c r="N31" i="2"/>
  <c r="N30" i="2"/>
  <c r="N29" i="2"/>
  <c r="N28" i="2"/>
  <c r="O46" i="2"/>
  <c r="N23" i="2"/>
  <c r="N22" i="2" s="1"/>
  <c r="N17" i="2"/>
  <c r="Q61" i="2"/>
  <c r="Q60" i="2"/>
  <c r="Q59" i="2"/>
  <c r="Q55" i="2"/>
  <c r="Q52" i="2"/>
  <c r="Q51" i="2"/>
  <c r="Q50" i="2"/>
  <c r="Q48" i="2"/>
  <c r="Q47" i="2"/>
  <c r="Q54" i="2"/>
  <c r="Q45" i="2"/>
  <c r="Q44" i="2"/>
  <c r="Q43" i="2"/>
  <c r="Q42" i="2"/>
  <c r="Q40" i="2"/>
  <c r="Q36" i="2"/>
  <c r="Q34" i="2"/>
  <c r="Q32" i="2"/>
  <c r="Q28" i="2"/>
  <c r="Q31" i="2"/>
  <c r="Q29" i="2"/>
  <c r="Q23" i="2"/>
  <c r="Q17" i="2"/>
  <c r="R59" i="2"/>
  <c r="R58" i="2" s="1"/>
  <c r="R54" i="2"/>
  <c r="R53" i="2" s="1"/>
  <c r="R49" i="2"/>
  <c r="R46" i="2"/>
  <c r="R39" i="2"/>
  <c r="R37" i="2"/>
  <c r="R33" i="2"/>
  <c r="R31" i="2"/>
  <c r="R30" i="2"/>
  <c r="R24" i="2"/>
  <c r="R23" i="2"/>
  <c r="R22" i="2" s="1"/>
  <c r="R17" i="2"/>
  <c r="R13" i="2" s="1"/>
  <c r="P58" i="2"/>
  <c r="P53" i="2"/>
  <c r="P46" i="2"/>
  <c r="P39" i="2"/>
  <c r="P37" i="2"/>
  <c r="P27" i="2"/>
  <c r="P13" i="2"/>
  <c r="M49" i="2"/>
  <c r="M46" i="2"/>
  <c r="M39" i="2"/>
  <c r="M37" i="2"/>
  <c r="M33" i="2"/>
  <c r="P62" i="2" l="1"/>
  <c r="R27" i="2"/>
  <c r="R62" i="2" s="1"/>
  <c r="Q35" i="2"/>
  <c r="N41" i="2"/>
  <c r="N39" i="2" s="1"/>
  <c r="N53" i="2"/>
  <c r="N46" i="2"/>
  <c r="N49" i="2"/>
  <c r="N33" i="2"/>
  <c r="Q46" i="2"/>
  <c r="N58" i="2"/>
  <c r="N27" i="2"/>
  <c r="AP60" i="2"/>
  <c r="AP46" i="2" l="1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AP32" i="2"/>
  <c r="AP36" i="2"/>
  <c r="AP40" i="2"/>
  <c r="AP41" i="2"/>
  <c r="AP42" i="2"/>
  <c r="AP44" i="2"/>
  <c r="AP45" i="2"/>
  <c r="AP47" i="2"/>
  <c r="AP48" i="2"/>
  <c r="AP51" i="2"/>
  <c r="AP5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28" i="2"/>
  <c r="AP61" i="2"/>
  <c r="AP55" i="2"/>
  <c r="AP29" i="2"/>
  <c r="AP34" i="2"/>
  <c r="AP38" i="2"/>
  <c r="AP43" i="2"/>
  <c r="AP50" i="2"/>
  <c r="AP22" i="2" l="1"/>
  <c r="Q22" i="2"/>
  <c r="O33" i="2"/>
  <c r="Q33" i="2" s="1"/>
  <c r="O39" i="2"/>
  <c r="Q39" i="2" s="1"/>
  <c r="O49" i="2"/>
  <c r="O58" i="2"/>
  <c r="O37" i="2"/>
  <c r="AP59" i="2"/>
  <c r="M58" i="2" s="1"/>
  <c r="AP23" i="2"/>
  <c r="M22" i="2" s="1"/>
  <c r="AP58" i="2" l="1"/>
  <c r="Q58" i="2"/>
  <c r="AP37" i="2"/>
  <c r="AP49" i="2"/>
  <c r="Q49" i="2"/>
  <c r="M13" i="2"/>
  <c r="AP17" i="2" l="1"/>
  <c r="AP54" i="2"/>
  <c r="M53" i="2"/>
  <c r="O53" i="2"/>
  <c r="AP53" i="2" l="1"/>
  <c r="Q53" i="2"/>
  <c r="Q14" i="2"/>
  <c r="AP14" i="2"/>
  <c r="N14" i="2"/>
  <c r="Q15" i="2"/>
  <c r="AP15" i="2"/>
  <c r="N15" i="2"/>
  <c r="Q16" i="2"/>
  <c r="AP16" i="2"/>
  <c r="N16" i="2"/>
  <c r="Q18" i="2"/>
  <c r="AP18" i="2"/>
  <c r="N18" i="2"/>
  <c r="Q19" i="2"/>
  <c r="N19" i="2"/>
  <c r="AP19" i="2"/>
  <c r="Q21" i="2"/>
  <c r="N21" i="2"/>
  <c r="O13" i="2"/>
  <c r="AP20" i="2"/>
  <c r="N20" i="2"/>
  <c r="Q30" i="2"/>
  <c r="AP30" i="2"/>
  <c r="M27" i="2" s="1"/>
  <c r="M62" i="2" s="1"/>
  <c r="O27" i="2"/>
  <c r="Q27" i="2" s="1"/>
  <c r="AP25" i="2"/>
  <c r="N25" i="2"/>
  <c r="N24" i="2" s="1"/>
  <c r="Q13" i="2" l="1"/>
  <c r="O62" i="2"/>
  <c r="Q62" i="2" s="1"/>
  <c r="N13" i="2"/>
  <c r="N62" i="2" s="1"/>
  <c r="AP13" i="2"/>
  <c r="AP62" i="2" s="1"/>
</calcChain>
</file>

<file path=xl/sharedStrings.xml><?xml version="1.0" encoding="utf-8"?>
<sst xmlns="http://schemas.openxmlformats.org/spreadsheetml/2006/main" count="380" uniqueCount="80">
  <si>
    <t>Наименование показателя</t>
  </si>
  <si>
    <t/>
  </si>
  <si>
    <t>Касс. расход</t>
  </si>
  <si>
    <t xml:space="preserve">    ОБЩЕГОСУДАРСТВЕННЫЕ ВОПРОСЫ</t>
  </si>
  <si>
    <t>000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</si>
  <si>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</si>
  <si>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</si>
  <si>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</si>
  <si>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</si>
  <si>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</si>
  <si>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</si>
  <si>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</si>
  <si>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</si>
  <si>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</si>
  <si>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</si>
  <si>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</si>
  <si>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</si>
  <si>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</si>
  <si>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Общеэкономические вопросы</t>
  </si>
  <si>
    <t xml:space="preserve">      Сельское хозяйство и рыболовство</t>
  </si>
  <si>
    <t xml:space="preserve">      Водное хозяйство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</si>
  <si>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</si>
  <si>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</si>
  <si>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</si>
  <si>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</si>
  <si>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</si>
  <si>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</si>
  <si>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</si>
  <si>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</si>
  <si>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</si>
  <si>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</si>
  <si>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</si>
  <si>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</si>
  <si>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</si>
  <si>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</si>
  <si>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</si>
  <si>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</si>
  <si>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</si>
  <si>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</si>
  <si>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</si>
  <si>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Социальное обеспечение населения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</si>
  <si>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</si>
  <si>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</si>
  <si>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</si>
  <si>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</si>
  <si>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    Массовый спорт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</si>
  <si>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</si>
  <si>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</si>
  <si>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Иные дотации</t>
  </si>
  <si>
    <t>ВСЕГО РАСХОДОВ:</t>
  </si>
  <si>
    <t>Рз</t>
  </si>
  <si>
    <t>Пр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</si>
  <si>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</si>
  <si>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</si>
  <si>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</si>
  <si>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</si>
  <si>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</si>
  <si>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</si>
  <si>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</si>
  <si>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</si>
  <si>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</si>
  <si>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</si>
  <si>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</si>
  <si>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12</t>
  </si>
  <si>
    <t>08</t>
  </si>
  <si>
    <t>10</t>
  </si>
  <si>
    <t>14</t>
  </si>
  <si>
    <t>Единица измерения:  тыс.руб.</t>
  </si>
  <si>
    <t>Прочие межбюджетные трансферты общего характера</t>
  </si>
  <si>
    <t>Утвержден-
ные бюджетные назначения</t>
  </si>
  <si>
    <t>Изменения согласно ст.217 Бюджетного кодекса Российской Федерации</t>
  </si>
  <si>
    <t>Уточненные бюджетные назначения</t>
  </si>
  <si>
    <t>Исполнено</t>
  </si>
  <si>
    <t>% исполнения</t>
  </si>
  <si>
    <t>Приложение 1 к решению Притобольной районной Думы от __________ 2021 года № ___ «Об исполнении бюджета Притобольного района за 2020 год»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</si>
  <si>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</si>
  <si>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</si>
  <si>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</si>
  <si>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Распределение бюджетных ассигнований по разделам, подразделам классификации расходов бюджета Притобольного района на 2023 год</t>
  </si>
  <si>
    <t>Приложение 2 к решению Думы Притобольного муниципального округа Курганской области  от  29 мая 2024 года № 200      «Об исполнении бюджета Притобольного района за 2023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</si>
</sst>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9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29" applyNumberFormat="1" applyProtection="1">
      <alignment horizontal="center" vertical="center" wrapText="1"/>
    </xf>
    <xf numFmtId="4" fontId="3" fillId="2" borderId="2" xfId="32" applyNumberFormat="1" applyProtection="1">
      <alignment horizontal="right" vertical="top" shrinkToFit="1"/>
    </xf>
    <xf numFmtId="10" fontId="3" fillId="2" borderId="2" xfId="33" applyNumberFormat="1" applyProtection="1">
      <alignment horizontal="right" vertical="top" shrinkToFit="1"/>
    </xf>
    <xf numFmtId="4" fontId="3" fillId="3" borderId="2" xfId="35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5" fillId="5" borderId="0" xfId="0" applyFont="1" applyFill="1" applyProtection="1">
      <protection locked="0"/>
    </xf>
    <xf numFmtId="0" fontId="7" fillId="5" borderId="2" xfId="30" applyNumberFormat="1" applyFont="1" applyFill="1" applyProtection="1">
      <alignment vertical="top" wrapText="1"/>
    </xf>
    <xf numFmtId="1" fontId="6" fillId="5" borderId="2" xfId="31" applyNumberFormat="1" applyFont="1" applyFill="1" applyProtection="1">
      <alignment horizontal="center" vertical="top" shrinkToFit="1"/>
    </xf>
    <xf numFmtId="49" fontId="6" fillId="5" borderId="2" xfId="31" applyNumberFormat="1" applyFont="1" applyFill="1" applyProtection="1">
      <alignment horizontal="center" vertical="top" shrinkToFit="1"/>
    </xf>
    <xf numFmtId="0" fontId="6" fillId="5" borderId="2" xfId="30" applyNumberFormat="1" applyFont="1" applyFill="1" applyProtection="1">
      <alignment vertical="top" wrapText="1"/>
    </xf>
    <xf numFmtId="0" fontId="6" fillId="5" borderId="1" xfId="2" applyNumberFormat="1" applyFont="1" applyFill="1" applyProtection="1"/>
    <xf numFmtId="164" fontId="7" fillId="5" borderId="2" xfId="32" applyNumberFormat="1" applyFont="1" applyFill="1" applyProtection="1">
      <alignment horizontal="right" vertical="top" shrinkToFit="1"/>
    </xf>
    <xf numFmtId="164" fontId="1" fillId="0" borderId="1" xfId="2" applyNumberFormat="1" applyProtection="1"/>
    <xf numFmtId="164" fontId="7" fillId="5" borderId="3" xfId="32" applyNumberFormat="1" applyFont="1" applyFill="1" applyBorder="1" applyProtection="1">
      <alignment horizontal="right" vertical="top" shrinkToFit="1"/>
    </xf>
    <xf numFmtId="164" fontId="7" fillId="5" borderId="4" xfId="32" applyNumberFormat="1" applyFont="1" applyFill="1" applyBorder="1" applyProtection="1">
      <alignment horizontal="right" vertical="top" shrinkToFit="1"/>
    </xf>
    <xf numFmtId="0" fontId="0" fillId="5" borderId="0" xfId="0" applyFill="1" applyProtection="1">
      <protection locked="0"/>
    </xf>
    <xf numFmtId="0" fontId="1" fillId="5" borderId="1" xfId="2" applyNumberFormat="1" applyFill="1" applyProtection="1"/>
    <xf numFmtId="4" fontId="3" fillId="5" borderId="2" xfId="32" applyNumberFormat="1" applyFill="1" applyProtection="1">
      <alignment horizontal="right" vertical="top" shrinkToFit="1"/>
    </xf>
    <xf numFmtId="0" fontId="7" fillId="5" borderId="6" xfId="34" applyNumberFormat="1" applyFont="1" applyFill="1" applyBorder="1" applyAlignment="1" applyProtection="1"/>
    <xf numFmtId="0" fontId="7" fillId="5" borderId="7" xfId="34" applyFont="1" applyFill="1" applyBorder="1" applyAlignment="1"/>
    <xf numFmtId="165" fontId="7" fillId="5" borderId="5" xfId="34" applyNumberFormat="1" applyFont="1" applyFill="1" applyBorder="1" applyAlignment="1"/>
    <xf numFmtId="0" fontId="5" fillId="5" borderId="0" xfId="0" applyFont="1" applyFill="1" applyAlignment="1" applyProtection="1">
      <alignment wrapText="1"/>
      <protection locked="0"/>
    </xf>
    <xf numFmtId="164" fontId="5" fillId="5" borderId="0" xfId="0" applyNumberFormat="1" applyFont="1" applyFill="1" applyProtection="1">
      <protection locked="0"/>
    </xf>
    <xf numFmtId="164" fontId="6" fillId="5" borderId="2" xfId="32" applyNumberFormat="1" applyFont="1" applyFill="1" applyProtection="1">
      <alignment horizontal="right" vertical="top" shrinkToFit="1"/>
    </xf>
    <xf numFmtId="4" fontId="1" fillId="5" borderId="2" xfId="32" applyNumberFormat="1" applyFont="1" applyFill="1" applyProtection="1">
      <alignment horizontal="right" vertical="top" shrinkToFit="1"/>
    </xf>
    <xf numFmtId="4" fontId="1" fillId="2" borderId="2" xfId="32" applyNumberFormat="1" applyFont="1" applyProtection="1">
      <alignment horizontal="right" vertical="top" shrinkToFit="1"/>
    </xf>
    <xf numFmtId="10" fontId="1" fillId="2" borderId="2" xfId="33" applyNumberFormat="1" applyFont="1" applyProtection="1">
      <alignment horizontal="right" vertical="top" shrinkToFit="1"/>
    </xf>
    <xf numFmtId="164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1" xfId="2" applyNumberFormat="1" applyFont="1" applyProtection="1"/>
    <xf numFmtId="164" fontId="6" fillId="5" borderId="5" xfId="32" applyNumberFormat="1" applyFont="1" applyFill="1" applyBorder="1" applyProtection="1">
      <alignment horizontal="right" vertical="top" shrinkToFit="1"/>
    </xf>
    <xf numFmtId="164" fontId="6" fillId="5" borderId="3" xfId="32" applyNumberFormat="1" applyFont="1" applyFill="1" applyBorder="1" applyProtection="1">
      <alignment horizontal="right" vertical="top" shrinkToFit="1"/>
    </xf>
    <xf numFmtId="164" fontId="6" fillId="5" borderId="1" xfId="32" applyNumberFormat="1" applyFont="1" applyFill="1" applyBorder="1" applyProtection="1">
      <alignment horizontal="right" vertical="top" shrinkToFit="1"/>
    </xf>
    <xf numFmtId="1" fontId="6" fillId="5" borderId="6" xfId="31" applyNumberFormat="1" applyFont="1" applyFill="1" applyBorder="1" applyProtection="1">
      <alignment horizontal="center" vertical="top" shrinkToFit="1"/>
    </xf>
    <xf numFmtId="0" fontId="8" fillId="6" borderId="8" xfId="30" applyNumberFormat="1" applyFont="1" applyFill="1" applyBorder="1" applyAlignment="1" applyProtection="1">
      <alignment vertical="top" wrapText="1"/>
    </xf>
    <xf numFmtId="0" fontId="8" fillId="7" borderId="8" xfId="30" applyNumberFormat="1" applyFont="1" applyFill="1" applyBorder="1" applyAlignment="1" applyProtection="1">
      <alignment vertical="top" wrapText="1"/>
    </xf>
    <xf numFmtId="0" fontId="9" fillId="7" borderId="8" xfId="30" applyNumberFormat="1" applyFont="1" applyFill="1" applyBorder="1" applyAlignment="1" applyProtection="1">
      <alignment vertical="top" wrapText="1"/>
    </xf>
    <xf numFmtId="1" fontId="7" fillId="5" borderId="2" xfId="31" applyNumberFormat="1" applyFont="1" applyFill="1" applyProtection="1">
      <alignment horizontal="center" vertical="top" shrinkToFit="1"/>
    </xf>
    <xf numFmtId="49" fontId="7" fillId="5" borderId="2" xfId="31" applyNumberFormat="1" applyFont="1" applyFill="1" applyProtection="1">
      <alignment horizontal="center" vertical="top" shrinkToFit="1"/>
    </xf>
    <xf numFmtId="4" fontId="3" fillId="5" borderId="2" xfId="32" applyNumberFormat="1" applyFont="1" applyFill="1" applyProtection="1">
      <alignment horizontal="right" vertical="top" shrinkToFit="1"/>
    </xf>
    <xf numFmtId="4" fontId="3" fillId="2" borderId="2" xfId="32" applyNumberFormat="1" applyFont="1" applyProtection="1">
      <alignment horizontal="right" vertical="top" shrinkToFit="1"/>
    </xf>
    <xf numFmtId="10" fontId="3" fillId="2" borderId="2" xfId="33" applyNumberFormat="1" applyFont="1" applyProtection="1">
      <alignment horizontal="right" vertical="top" shrinkToFit="1"/>
    </xf>
    <xf numFmtId="164" fontId="3" fillId="0" borderId="1" xfId="2" applyNumberFormat="1" applyFont="1" applyProtection="1"/>
    <xf numFmtId="0" fontId="10" fillId="0" borderId="0" xfId="0" applyFont="1" applyProtection="1">
      <protection locked="0"/>
    </xf>
    <xf numFmtId="0" fontId="6" fillId="5" borderId="2" xfId="16" applyNumberFormat="1" applyFont="1" applyFill="1" applyProtection="1">
      <alignment horizontal="center" vertical="center" wrapText="1"/>
    </xf>
    <xf numFmtId="0" fontId="6" fillId="5" borderId="2" xfId="16" applyFont="1" applyFill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19" applyFont="1" applyFill="1">
      <alignment horizontal="center" vertical="center" wrapText="1"/>
    </xf>
    <xf numFmtId="0" fontId="6" fillId="5" borderId="3" xfId="7" applyNumberFormat="1" applyFont="1" applyFill="1" applyBorder="1" applyProtection="1">
      <alignment horizontal="center" vertical="center" wrapText="1"/>
    </xf>
    <xf numFmtId="0" fontId="6" fillId="5" borderId="4" xfId="7" applyNumberFormat="1" applyFont="1" applyFill="1" applyBorder="1" applyProtection="1">
      <alignment horizontal="center" vertical="center" wrapText="1"/>
    </xf>
    <xf numFmtId="0" fontId="2" fillId="0" borderId="1" xfId="3" applyNumberFormat="1" applyAlignment="1" applyProtection="1">
      <alignment horizontal="center" wrapText="1"/>
    </xf>
    <xf numFmtId="0" fontId="6" fillId="5" borderId="2" xfId="11" applyNumberFormat="1" applyFont="1" applyFill="1" applyProtection="1">
      <alignment horizontal="center" vertical="center" wrapText="1"/>
    </xf>
    <xf numFmtId="0" fontId="6" fillId="5" borderId="2" xfId="11" applyFont="1" applyFill="1">
      <alignment horizontal="center" vertical="center" wrapText="1"/>
    </xf>
    <xf numFmtId="0" fontId="6" fillId="5" borderId="2" xfId="12" applyNumberFormat="1" applyFont="1" applyFill="1" applyProtection="1">
      <alignment horizontal="center" vertical="center" wrapText="1"/>
    </xf>
    <xf numFmtId="0" fontId="6" fillId="5" borderId="2" xfId="12" applyFont="1" applyFill="1">
      <alignment horizontal="center" vertical="center" wrapText="1"/>
    </xf>
    <xf numFmtId="0" fontId="6" fillId="5" borderId="2" xfId="13" applyNumberFormat="1" applyFont="1" applyFill="1" applyProtection="1">
      <alignment horizontal="center" vertical="center" wrapText="1"/>
    </xf>
    <xf numFmtId="0" fontId="6" fillId="5" borderId="2" xfId="13" applyFont="1" applyFill="1">
      <alignment horizontal="center" vertical="center" wrapText="1"/>
    </xf>
    <xf numFmtId="0" fontId="6" fillId="5" borderId="2" xfId="14" applyNumberFormat="1" applyFont="1" applyFill="1" applyProtection="1">
      <alignment horizontal="center" vertical="center" wrapText="1"/>
    </xf>
    <xf numFmtId="0" fontId="6" fillId="5" borderId="2" xfId="14" applyFont="1" applyFill="1">
      <alignment horizontal="center" vertical="center" wrapText="1"/>
    </xf>
    <xf numFmtId="0" fontId="6" fillId="5" borderId="2" xfId="15" applyNumberFormat="1" applyFont="1" applyFill="1" applyProtection="1">
      <alignment horizontal="center" vertical="center" wrapText="1"/>
    </xf>
    <xf numFmtId="0" fontId="6" fillId="5" borderId="2" xfId="15" applyFont="1" applyFill="1">
      <alignment horizontal="center" vertical="center" wrapText="1"/>
    </xf>
    <xf numFmtId="0" fontId="6" fillId="5" borderId="2" xfId="6" applyNumberFormat="1" applyFont="1" applyFill="1" applyProtection="1">
      <alignment horizontal="center" vertical="center" wrapText="1"/>
    </xf>
    <xf numFmtId="0" fontId="6" fillId="5" borderId="2" xfId="6" applyFont="1" applyFill="1">
      <alignment horizontal="center" vertical="center" wrapText="1"/>
    </xf>
    <xf numFmtId="0" fontId="6" fillId="5" borderId="2" xfId="7" applyNumberFormat="1" applyFont="1" applyFill="1" applyProtection="1">
      <alignment horizontal="center" vertical="center" wrapText="1"/>
    </xf>
    <xf numFmtId="0" fontId="6" fillId="5" borderId="2" xfId="7" applyFont="1" applyFill="1">
      <alignment horizontal="center" vertical="center" wrapText="1"/>
    </xf>
    <xf numFmtId="0" fontId="6" fillId="5" borderId="2" xfId="8" applyNumberFormat="1" applyFont="1" applyFill="1" applyProtection="1">
      <alignment horizontal="center" vertical="center" wrapText="1"/>
    </xf>
    <xf numFmtId="0" fontId="6" fillId="5" borderId="2" xfId="8" applyFont="1" applyFill="1">
      <alignment horizontal="center" vertical="center" wrapText="1"/>
    </xf>
    <xf numFmtId="0" fontId="6" fillId="5" borderId="2" xfId="9" applyNumberFormat="1" applyFont="1" applyFill="1" applyProtection="1">
      <alignment horizontal="center" vertical="center" wrapText="1"/>
    </xf>
    <xf numFmtId="0" fontId="6" fillId="5" borderId="2" xfId="9" applyFont="1" applyFill="1">
      <alignment horizontal="center" vertical="center" wrapText="1"/>
    </xf>
    <xf numFmtId="0" fontId="6" fillId="5" borderId="2" xfId="10" applyNumberFormat="1" applyFont="1" applyFill="1" applyProtection="1">
      <alignment horizontal="center" vertical="center" wrapText="1"/>
    </xf>
    <xf numFmtId="0" fontId="6" fillId="5" borderId="2" xfId="10" applyFont="1" applyFill="1">
      <alignment horizontal="center" vertical="center" wrapText="1"/>
    </xf>
    <xf numFmtId="0" fontId="1" fillId="0" borderId="2" xfId="28" applyNumberFormat="1" applyProtection="1">
      <alignment horizontal="center" vertical="center" wrapText="1"/>
    </xf>
    <xf numFmtId="0" fontId="1" fillId="0" borderId="2" xfId="28">
      <alignment horizontal="center" vertical="center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1" fillId="5" borderId="2" xfId="23" applyNumberFormat="1" applyFill="1" applyProtection="1">
      <alignment horizontal="center" vertical="center" wrapText="1"/>
    </xf>
    <xf numFmtId="0" fontId="1" fillId="5" borderId="2" xfId="23" applyFill="1">
      <alignment horizontal="center" vertical="center" wrapText="1"/>
    </xf>
    <xf numFmtId="0" fontId="1" fillId="5" borderId="2" xfId="24" applyNumberFormat="1" applyFill="1" applyProtection="1">
      <alignment horizontal="center" vertical="center" wrapText="1"/>
    </xf>
    <xf numFmtId="0" fontId="1" fillId="5" borderId="2" xfId="24" applyFill="1">
      <alignment horizontal="center" vertical="center" wrapText="1"/>
    </xf>
    <xf numFmtId="0" fontId="1" fillId="5" borderId="2" xfId="25" applyNumberFormat="1" applyFill="1" applyProtection="1">
      <alignment horizontal="center" vertical="center" wrapText="1"/>
    </xf>
    <xf numFmtId="0" fontId="1" fillId="5" borderId="2" xfId="25" applyFill="1">
      <alignment horizontal="center" vertical="center" wrapText="1"/>
    </xf>
    <xf numFmtId="0" fontId="1" fillId="0" borderId="2" xfId="26" applyNumberFormat="1" applyProtection="1">
      <alignment horizontal="center" vertical="center" wrapText="1"/>
    </xf>
    <xf numFmtId="0" fontId="1" fillId="0" borderId="2" xfId="26">
      <alignment horizontal="center" vertical="center" wrapText="1"/>
    </xf>
    <xf numFmtId="0" fontId="1" fillId="0" borderId="2" xfId="27" applyNumberFormat="1" applyProtection="1">
      <alignment horizontal="center" vertical="center" wrapText="1"/>
    </xf>
    <xf numFmtId="0" fontId="1" fillId="0" borderId="2" xfId="27">
      <alignment horizontal="center" vertical="center" wrapText="1"/>
    </xf>
    <xf numFmtId="0" fontId="5" fillId="5" borderId="0" xfId="0" applyFont="1" applyFill="1" applyAlignment="1" applyProtection="1">
      <alignment wrapText="1"/>
      <protection locked="0"/>
    </xf>
    <xf numFmtId="0" fontId="6" fillId="5" borderId="1" xfId="1" applyNumberFormat="1" applyFont="1" applyFill="1" applyProtection="1">
      <alignment wrapText="1"/>
    </xf>
    <xf numFmtId="0" fontId="6" fillId="5" borderId="1" xfId="1" applyFont="1" applyFill="1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66"/>
  <sheetViews>
    <sheetView showGridLines="0" tabSelected="1" topLeftCell="A3" zoomScaleSheetLayoutView="100" workbookViewId="0">
      <selection activeCell="N3" sqref="N3:Q6"/>
    </sheetView>
  </sheetViews>
  <sheetFormatPr defaultColWidth="8.85546875" defaultRowHeight="15.75" outlineLevelRow="1" x14ac:dyDescent="0.25"/>
  <cols>
    <col min="1" max="1" width="51.7109375" style="10" customWidth="1"/>
    <col min="2" max="2" width="3" style="10" hidden="1" customWidth="1"/>
    <col min="3" max="3" width="5.140625" style="10" customWidth="1"/>
    <col min="4" max="4" width="6.85546875" style="10" customWidth="1"/>
    <col min="5" max="12" width="23.28515625" style="10" hidden="1" customWidth="1"/>
    <col min="13" max="13" width="12.140625" style="10" customWidth="1"/>
    <col min="14" max="14" width="11.85546875" style="10" customWidth="1"/>
    <col min="15" max="15" width="13.140625" style="10" customWidth="1"/>
    <col min="16" max="16" width="12" style="10" customWidth="1"/>
    <col min="17" max="17" width="11.42578125" style="10" customWidth="1"/>
    <col min="18" max="18" width="12.7109375" style="10" hidden="1" customWidth="1"/>
    <col min="19" max="21" width="8.85546875" style="20" hidden="1" customWidth="1"/>
    <col min="22" max="31" width="8.85546875" style="1" hidden="1" customWidth="1"/>
    <col min="32" max="32" width="0.140625" style="1" hidden="1" customWidth="1"/>
    <col min="33" max="41" width="8.85546875" style="1" hidden="1" customWidth="1"/>
    <col min="42" max="42" width="12.28515625" style="1" hidden="1" customWidth="1"/>
    <col min="43" max="45" width="8.85546875" style="1" hidden="1" customWidth="1"/>
    <col min="46" max="46" width="0.140625" style="1" hidden="1" customWidth="1"/>
    <col min="47" max="61" width="8.85546875" style="1" hidden="1" customWidth="1"/>
    <col min="62" max="62" width="8.85546875" style="1" customWidth="1"/>
    <col min="63" max="16384" width="8.85546875" style="1"/>
  </cols>
  <sheetData>
    <row r="1" spans="1:62" ht="15.6" hidden="1" customHeight="1" x14ac:dyDescent="0.25">
      <c r="D1" s="26" t="s">
        <v>74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62" ht="15.6" hidden="1" customHeight="1" x14ac:dyDescent="0.25"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62" ht="29.25" customHeight="1" x14ac:dyDescent="0.25">
      <c r="D3" s="26"/>
      <c r="E3" s="26"/>
      <c r="F3" s="26"/>
      <c r="G3" s="26"/>
      <c r="H3" s="26"/>
      <c r="I3" s="26"/>
      <c r="J3" s="26"/>
      <c r="K3" s="26"/>
      <c r="L3" s="26"/>
      <c r="M3" s="26"/>
      <c r="N3" s="90" t="s">
        <v>79</v>
      </c>
      <c r="O3" s="90"/>
      <c r="P3" s="90"/>
      <c r="Q3" s="90"/>
    </row>
    <row r="4" spans="1:62" x14ac:dyDescent="0.25">
      <c r="D4" s="26"/>
      <c r="E4" s="26"/>
      <c r="F4" s="26"/>
      <c r="G4" s="26"/>
      <c r="H4" s="26"/>
      <c r="I4" s="26"/>
      <c r="J4" s="26"/>
      <c r="K4" s="26"/>
      <c r="L4" s="26"/>
      <c r="M4" s="26"/>
      <c r="N4" s="90"/>
      <c r="O4" s="90"/>
      <c r="P4" s="90"/>
      <c r="Q4" s="90"/>
    </row>
    <row r="5" spans="1:62" x14ac:dyDescent="0.25">
      <c r="D5" s="26"/>
      <c r="E5" s="26"/>
      <c r="F5" s="26"/>
      <c r="G5" s="26"/>
      <c r="H5" s="26"/>
      <c r="I5" s="26"/>
      <c r="J5" s="26"/>
      <c r="K5" s="26"/>
      <c r="L5" s="26"/>
      <c r="M5" s="26"/>
      <c r="N5" s="90"/>
      <c r="O5" s="90"/>
      <c r="P5" s="90"/>
      <c r="Q5" s="90"/>
    </row>
    <row r="6" spans="1:62" ht="19.5" customHeight="1" x14ac:dyDescent="0.25">
      <c r="D6" s="26"/>
      <c r="E6" s="26"/>
      <c r="F6" s="26"/>
      <c r="G6" s="26"/>
      <c r="H6" s="26"/>
      <c r="I6" s="26"/>
      <c r="J6" s="26"/>
      <c r="K6" s="26"/>
      <c r="L6" s="26"/>
      <c r="M6" s="26"/>
      <c r="N6" s="90"/>
      <c r="O6" s="90"/>
      <c r="P6" s="90"/>
      <c r="Q6" s="90"/>
    </row>
    <row r="7" spans="1:62" ht="14.25" hidden="1" customHeight="1" x14ac:dyDescent="0.25">
      <c r="A7" s="91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21"/>
      <c r="Q7" s="21"/>
      <c r="R7" s="21"/>
      <c r="S7" s="21"/>
      <c r="T7" s="21"/>
      <c r="U7" s="21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62" ht="15.75" customHeight="1" x14ac:dyDescent="0.25">
      <c r="A8" s="55" t="s">
        <v>78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3"/>
      <c r="AO8" s="4"/>
      <c r="AP8" s="2"/>
    </row>
    <row r="9" spans="1:62" ht="15.75" customHeight="1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4"/>
      <c r="AO9" s="4"/>
      <c r="AP9" s="2"/>
    </row>
    <row r="10" spans="1:62" ht="12.75" customHeight="1" x14ac:dyDescent="0.25">
      <c r="A10" s="93" t="s">
        <v>67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2"/>
    </row>
    <row r="11" spans="1:62" ht="26.25" customHeight="1" x14ac:dyDescent="0.25">
      <c r="A11" s="66" t="s">
        <v>0</v>
      </c>
      <c r="B11" s="68" t="s">
        <v>1</v>
      </c>
      <c r="C11" s="53" t="s">
        <v>50</v>
      </c>
      <c r="D11" s="70" t="s">
        <v>51</v>
      </c>
      <c r="E11" s="72" t="s">
        <v>1</v>
      </c>
      <c r="F11" s="74" t="s">
        <v>1</v>
      </c>
      <c r="G11" s="56" t="s">
        <v>1</v>
      </c>
      <c r="H11" s="58" t="s">
        <v>1</v>
      </c>
      <c r="I11" s="60" t="s">
        <v>1</v>
      </c>
      <c r="J11" s="62" t="s">
        <v>1</v>
      </c>
      <c r="K11" s="64" t="s">
        <v>1</v>
      </c>
      <c r="L11" s="49" t="s">
        <v>1</v>
      </c>
      <c r="M11" s="51" t="s">
        <v>69</v>
      </c>
      <c r="N11" s="51" t="s">
        <v>70</v>
      </c>
      <c r="O11" s="51" t="s">
        <v>71</v>
      </c>
      <c r="P11" s="51" t="s">
        <v>72</v>
      </c>
      <c r="Q11" s="51" t="s">
        <v>73</v>
      </c>
      <c r="R11" s="51" t="s">
        <v>71</v>
      </c>
      <c r="S11" s="80" t="s">
        <v>1</v>
      </c>
      <c r="T11" s="82" t="s">
        <v>1</v>
      </c>
      <c r="U11" s="84" t="s">
        <v>1</v>
      </c>
      <c r="V11" s="86" t="s">
        <v>1</v>
      </c>
      <c r="W11" s="88" t="s">
        <v>1</v>
      </c>
      <c r="X11" s="76" t="s">
        <v>1</v>
      </c>
      <c r="Y11" s="5" t="s">
        <v>1</v>
      </c>
      <c r="Z11" s="78" t="s">
        <v>1</v>
      </c>
      <c r="AA11" s="78" t="s">
        <v>1</v>
      </c>
      <c r="AB11" s="78" t="s">
        <v>1</v>
      </c>
      <c r="AC11" s="78" t="s">
        <v>1</v>
      </c>
      <c r="AD11" s="78" t="s">
        <v>1</v>
      </c>
      <c r="AE11" s="5" t="s">
        <v>1</v>
      </c>
      <c r="AF11" s="78" t="s">
        <v>2</v>
      </c>
      <c r="AG11" s="78" t="s">
        <v>1</v>
      </c>
      <c r="AH11" s="78" t="s">
        <v>1</v>
      </c>
      <c r="AI11" s="5" t="s">
        <v>1</v>
      </c>
      <c r="AJ11" s="78" t="s">
        <v>1</v>
      </c>
      <c r="AK11" s="78" t="s">
        <v>1</v>
      </c>
      <c r="AL11" s="78" t="s">
        <v>1</v>
      </c>
      <c r="AM11" s="78" t="s">
        <v>1</v>
      </c>
      <c r="AN11" s="78" t="s">
        <v>1</v>
      </c>
      <c r="AO11" s="78" t="s">
        <v>1</v>
      </c>
      <c r="AP11" s="2"/>
    </row>
    <row r="12" spans="1:62" ht="66.75" customHeight="1" x14ac:dyDescent="0.25">
      <c r="A12" s="67"/>
      <c r="B12" s="69"/>
      <c r="C12" s="54"/>
      <c r="D12" s="71"/>
      <c r="E12" s="73"/>
      <c r="F12" s="75"/>
      <c r="G12" s="57"/>
      <c r="H12" s="59"/>
      <c r="I12" s="61"/>
      <c r="J12" s="63"/>
      <c r="K12" s="65"/>
      <c r="L12" s="50"/>
      <c r="M12" s="52"/>
      <c r="N12" s="52"/>
      <c r="O12" s="52"/>
      <c r="P12" s="52"/>
      <c r="Q12" s="52"/>
      <c r="R12" s="52"/>
      <c r="S12" s="81"/>
      <c r="T12" s="83"/>
      <c r="U12" s="85"/>
      <c r="V12" s="87"/>
      <c r="W12" s="89"/>
      <c r="X12" s="77"/>
      <c r="Y12" s="5"/>
      <c r="Z12" s="79"/>
      <c r="AA12" s="79"/>
      <c r="AB12" s="79"/>
      <c r="AC12" s="79"/>
      <c r="AD12" s="79"/>
      <c r="AE12" s="5"/>
      <c r="AF12" s="79"/>
      <c r="AG12" s="79"/>
      <c r="AH12" s="79"/>
      <c r="AI12" s="5"/>
      <c r="AJ12" s="79"/>
      <c r="AK12" s="79"/>
      <c r="AL12" s="79"/>
      <c r="AM12" s="79"/>
      <c r="AN12" s="79"/>
      <c r="AO12" s="79"/>
      <c r="AP12" s="2"/>
    </row>
    <row r="13" spans="1:62" x14ac:dyDescent="0.25">
      <c r="A13" s="11" t="s">
        <v>3</v>
      </c>
      <c r="B13" s="12" t="s">
        <v>4</v>
      </c>
      <c r="C13" s="13" t="s">
        <v>52</v>
      </c>
      <c r="D13" s="13" t="s">
        <v>53</v>
      </c>
      <c r="E13" s="12" t="s">
        <v>5</v>
      </c>
      <c r="F13" s="12" t="s">
        <v>4</v>
      </c>
      <c r="G13" s="12" t="s">
        <v>4</v>
      </c>
      <c r="H13" s="12"/>
      <c r="I13" s="12"/>
      <c r="J13" s="12"/>
      <c r="K13" s="12"/>
      <c r="L13" s="12"/>
      <c r="M13" s="16">
        <f>SUM(M14:M21)</f>
        <v>64223.7</v>
      </c>
      <c r="N13" s="16">
        <f>SUM(N14:N21)</f>
        <v>-3256.2000000000035</v>
      </c>
      <c r="O13" s="16">
        <f>SUM(O14:O21)</f>
        <v>60967.5</v>
      </c>
      <c r="P13" s="16">
        <f>SUM(P14:P21)</f>
        <v>59154.100000000006</v>
      </c>
      <c r="Q13" s="16">
        <f>SUM(P13/O13*100)</f>
        <v>97.025628408578342</v>
      </c>
      <c r="R13" s="16">
        <f>SUM(R14:R21)</f>
        <v>28147.799999999996</v>
      </c>
      <c r="S13" s="22">
        <v>0</v>
      </c>
      <c r="T13" s="22">
        <v>0</v>
      </c>
      <c r="U13" s="22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10447125.279999999</v>
      </c>
      <c r="AG13" s="6">
        <v>0</v>
      </c>
      <c r="AH13" s="6">
        <v>0</v>
      </c>
      <c r="AI13" s="6">
        <v>10447125.279999999</v>
      </c>
      <c r="AJ13" s="6">
        <v>-10447125.279999999</v>
      </c>
      <c r="AK13" s="6">
        <v>32209082.890000001</v>
      </c>
      <c r="AL13" s="7">
        <v>0</v>
      </c>
      <c r="AM13" s="6">
        <v>0</v>
      </c>
      <c r="AN13" s="7">
        <v>0</v>
      </c>
      <c r="AO13" s="6">
        <v>0</v>
      </c>
      <c r="AP13" s="2">
        <f>AP14+AP15+AP16+AP17+AP18+AP19+AP20+AP21</f>
        <v>50632.9</v>
      </c>
      <c r="AQ13" s="2">
        <f t="shared" ref="AQ13:BI13" si="0">AQ14+AQ15+AQ16+AQ17+AQ18+AQ19+AQ20+AQ21</f>
        <v>32296113</v>
      </c>
      <c r="AR13" s="2">
        <f t="shared" si="0"/>
        <v>32209082.890000001</v>
      </c>
      <c r="AS13" s="2">
        <f t="shared" si="0"/>
        <v>0</v>
      </c>
      <c r="AT13" s="2">
        <f t="shared" si="0"/>
        <v>0</v>
      </c>
      <c r="AU13" s="2">
        <f t="shared" si="0"/>
        <v>0</v>
      </c>
      <c r="AV13" s="2">
        <f t="shared" si="0"/>
        <v>0</v>
      </c>
      <c r="AW13" s="2">
        <f t="shared" si="0"/>
        <v>0</v>
      </c>
      <c r="AX13" s="2">
        <f t="shared" si="0"/>
        <v>0</v>
      </c>
      <c r="AY13" s="2">
        <f t="shared" si="0"/>
        <v>0</v>
      </c>
      <c r="AZ13" s="2">
        <f t="shared" si="0"/>
        <v>0</v>
      </c>
      <c r="BA13" s="2">
        <f t="shared" si="0"/>
        <v>0</v>
      </c>
      <c r="BB13" s="2">
        <f t="shared" si="0"/>
        <v>0</v>
      </c>
      <c r="BC13" s="2">
        <f t="shared" si="0"/>
        <v>0</v>
      </c>
      <c r="BD13" s="2">
        <f t="shared" si="0"/>
        <v>0</v>
      </c>
      <c r="BE13" s="2">
        <f t="shared" si="0"/>
        <v>0</v>
      </c>
      <c r="BF13" s="2">
        <f t="shared" si="0"/>
        <v>0</v>
      </c>
      <c r="BG13" s="2">
        <f t="shared" si="0"/>
        <v>0</v>
      </c>
      <c r="BH13" s="2">
        <f t="shared" si="0"/>
        <v>0</v>
      </c>
      <c r="BI13" s="2">
        <f t="shared" si="0"/>
        <v>10447125.279999999</v>
      </c>
      <c r="BJ13" s="2"/>
    </row>
    <row r="14" spans="1:62" s="33" customFormat="1" ht="28.15" customHeight="1" outlineLevel="1" x14ac:dyDescent="0.25">
      <c r="A14" s="14" t="s">
        <v>6</v>
      </c>
      <c r="B14" s="12" t="s">
        <v>4</v>
      </c>
      <c r="C14" s="13" t="s">
        <v>52</v>
      </c>
      <c r="D14" s="13" t="s">
        <v>54</v>
      </c>
      <c r="E14" s="12" t="s">
        <v>5</v>
      </c>
      <c r="F14" s="12" t="s">
        <v>4</v>
      </c>
      <c r="G14" s="12" t="s">
        <v>4</v>
      </c>
      <c r="H14" s="12"/>
      <c r="I14" s="12"/>
      <c r="J14" s="12"/>
      <c r="K14" s="12"/>
      <c r="L14" s="12"/>
      <c r="M14" s="28">
        <v>1908</v>
      </c>
      <c r="N14" s="28">
        <f>SUM(O14-M14)</f>
        <v>-31.799999999999955</v>
      </c>
      <c r="O14" s="28">
        <v>1876.2</v>
      </c>
      <c r="P14" s="28">
        <v>1876.2</v>
      </c>
      <c r="Q14" s="28">
        <f>SUM(P14/O14*100)</f>
        <v>100</v>
      </c>
      <c r="R14" s="28">
        <v>922.5</v>
      </c>
      <c r="S14" s="29">
        <v>0</v>
      </c>
      <c r="T14" s="29">
        <v>0</v>
      </c>
      <c r="U14" s="29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366508.2</v>
      </c>
      <c r="AG14" s="30">
        <v>0</v>
      </c>
      <c r="AH14" s="30">
        <v>0</v>
      </c>
      <c r="AI14" s="30">
        <v>366508.2</v>
      </c>
      <c r="AJ14" s="30">
        <v>-366508.2</v>
      </c>
      <c r="AK14" s="30">
        <v>879600</v>
      </c>
      <c r="AL14" s="31">
        <v>0</v>
      </c>
      <c r="AM14" s="30">
        <v>0</v>
      </c>
      <c r="AN14" s="31">
        <v>0</v>
      </c>
      <c r="AO14" s="30">
        <v>0</v>
      </c>
      <c r="AP14" s="32">
        <f>O14</f>
        <v>1876.2</v>
      </c>
      <c r="AQ14" s="30">
        <v>879600</v>
      </c>
      <c r="AR14" s="30">
        <v>879600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0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0">
        <v>0</v>
      </c>
      <c r="BG14" s="30">
        <v>0</v>
      </c>
      <c r="BH14" s="30">
        <v>0</v>
      </c>
      <c r="BI14" s="30">
        <v>366508.2</v>
      </c>
    </row>
    <row r="15" spans="1:62" s="33" customFormat="1" ht="30.6" customHeight="1" outlineLevel="1" x14ac:dyDescent="0.25">
      <c r="A15" s="14" t="s">
        <v>7</v>
      </c>
      <c r="B15" s="12" t="s">
        <v>4</v>
      </c>
      <c r="C15" s="13" t="s">
        <v>52</v>
      </c>
      <c r="D15" s="13" t="s">
        <v>55</v>
      </c>
      <c r="E15" s="12" t="s">
        <v>5</v>
      </c>
      <c r="F15" s="12" t="s">
        <v>4</v>
      </c>
      <c r="G15" s="12" t="s">
        <v>4</v>
      </c>
      <c r="H15" s="12"/>
      <c r="I15" s="12"/>
      <c r="J15" s="12"/>
      <c r="K15" s="12"/>
      <c r="L15" s="12"/>
      <c r="M15" s="28">
        <v>1389.8</v>
      </c>
      <c r="N15" s="28">
        <f t="shared" ref="N15:N51" si="1">SUM(O15-M15)</f>
        <v>0.10000000000013642</v>
      </c>
      <c r="O15" s="28">
        <v>1389.9</v>
      </c>
      <c r="P15" s="28">
        <v>1098.0999999999999</v>
      </c>
      <c r="Q15" s="28">
        <f t="shared" ref="Q15:Q61" si="2">SUM(P15/O15*100)</f>
        <v>79.005683862148345</v>
      </c>
      <c r="R15" s="28">
        <v>1157.7</v>
      </c>
      <c r="S15" s="29">
        <v>0</v>
      </c>
      <c r="T15" s="29">
        <v>0</v>
      </c>
      <c r="U15" s="29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462855.94</v>
      </c>
      <c r="AG15" s="30">
        <v>0</v>
      </c>
      <c r="AH15" s="30">
        <v>0</v>
      </c>
      <c r="AI15" s="30">
        <v>462855.94</v>
      </c>
      <c r="AJ15" s="30">
        <v>-462855.94</v>
      </c>
      <c r="AK15" s="30">
        <v>1202547.8799999999</v>
      </c>
      <c r="AL15" s="31">
        <v>0</v>
      </c>
      <c r="AM15" s="30">
        <v>0</v>
      </c>
      <c r="AN15" s="31">
        <v>0</v>
      </c>
      <c r="AO15" s="30">
        <v>0</v>
      </c>
      <c r="AP15" s="32">
        <f t="shared" ref="AP15:AP61" si="3">O15</f>
        <v>1389.9</v>
      </c>
      <c r="AQ15" s="30">
        <v>1165800</v>
      </c>
      <c r="AR15" s="30">
        <v>1202547.8799999999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462855.94</v>
      </c>
    </row>
    <row r="16" spans="1:62" s="33" customFormat="1" ht="51.75" customHeight="1" outlineLevel="1" x14ac:dyDescent="0.25">
      <c r="A16" s="14" t="s">
        <v>8</v>
      </c>
      <c r="B16" s="12" t="s">
        <v>4</v>
      </c>
      <c r="C16" s="13" t="s">
        <v>52</v>
      </c>
      <c r="D16" s="13" t="s">
        <v>56</v>
      </c>
      <c r="E16" s="12" t="s">
        <v>5</v>
      </c>
      <c r="F16" s="12" t="s">
        <v>4</v>
      </c>
      <c r="G16" s="12" t="s">
        <v>4</v>
      </c>
      <c r="H16" s="12"/>
      <c r="I16" s="12"/>
      <c r="J16" s="12"/>
      <c r="K16" s="12"/>
      <c r="L16" s="12"/>
      <c r="M16" s="28">
        <v>23910.9</v>
      </c>
      <c r="N16" s="28">
        <f t="shared" si="1"/>
        <v>706.69999999999709</v>
      </c>
      <c r="O16" s="28">
        <v>24617.599999999999</v>
      </c>
      <c r="P16" s="28">
        <v>24245.3</v>
      </c>
      <c r="Q16" s="28">
        <f t="shared" si="2"/>
        <v>98.487667359937618</v>
      </c>
      <c r="R16" s="28">
        <v>15215.4</v>
      </c>
      <c r="S16" s="29">
        <v>0</v>
      </c>
      <c r="T16" s="29">
        <v>0</v>
      </c>
      <c r="U16" s="29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5808278.6600000001</v>
      </c>
      <c r="AG16" s="30">
        <v>0</v>
      </c>
      <c r="AH16" s="30">
        <v>0</v>
      </c>
      <c r="AI16" s="30">
        <v>5808278.6600000001</v>
      </c>
      <c r="AJ16" s="30">
        <v>-5808278.6600000001</v>
      </c>
      <c r="AK16" s="30">
        <v>15682799.390000001</v>
      </c>
      <c r="AL16" s="31">
        <v>0</v>
      </c>
      <c r="AM16" s="30">
        <v>0</v>
      </c>
      <c r="AN16" s="31">
        <v>0</v>
      </c>
      <c r="AO16" s="30">
        <v>0</v>
      </c>
      <c r="AP16" s="32">
        <f t="shared" si="3"/>
        <v>24617.599999999999</v>
      </c>
      <c r="AQ16" s="30">
        <v>15789700</v>
      </c>
      <c r="AR16" s="30">
        <v>15682799.390000001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0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0">
        <v>0</v>
      </c>
      <c r="BG16" s="30">
        <v>0</v>
      </c>
      <c r="BH16" s="30">
        <v>0</v>
      </c>
      <c r="BI16" s="30">
        <v>5808278.6600000001</v>
      </c>
    </row>
    <row r="17" spans="1:61" s="33" customFormat="1" outlineLevel="1" x14ac:dyDescent="0.25">
      <c r="A17" s="14" t="s">
        <v>9</v>
      </c>
      <c r="B17" s="12" t="s">
        <v>4</v>
      </c>
      <c r="C17" s="13" t="s">
        <v>52</v>
      </c>
      <c r="D17" s="13" t="s">
        <v>57</v>
      </c>
      <c r="E17" s="12" t="s">
        <v>5</v>
      </c>
      <c r="F17" s="12" t="s">
        <v>4</v>
      </c>
      <c r="G17" s="12" t="s">
        <v>4</v>
      </c>
      <c r="H17" s="12"/>
      <c r="I17" s="12"/>
      <c r="J17" s="12"/>
      <c r="K17" s="12"/>
      <c r="L17" s="12"/>
      <c r="M17" s="28">
        <v>4.5</v>
      </c>
      <c r="N17" s="28">
        <f t="shared" si="1"/>
        <v>0</v>
      </c>
      <c r="O17" s="28">
        <v>4.5</v>
      </c>
      <c r="P17" s="28">
        <v>4.5</v>
      </c>
      <c r="Q17" s="28">
        <f t="shared" si="2"/>
        <v>100</v>
      </c>
      <c r="R17" s="28">
        <f>AU17/1000</f>
        <v>0</v>
      </c>
      <c r="S17" s="29">
        <v>0</v>
      </c>
      <c r="T17" s="29">
        <v>0</v>
      </c>
      <c r="U17" s="29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2900</v>
      </c>
      <c r="AL17" s="31">
        <v>0</v>
      </c>
      <c r="AM17" s="30">
        <v>0</v>
      </c>
      <c r="AN17" s="31">
        <v>0</v>
      </c>
      <c r="AO17" s="30">
        <v>0</v>
      </c>
      <c r="AP17" s="32">
        <f t="shared" si="3"/>
        <v>4.5</v>
      </c>
      <c r="AQ17" s="30">
        <v>2900</v>
      </c>
      <c r="AR17" s="30">
        <v>2900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</row>
    <row r="18" spans="1:61" s="33" customFormat="1" ht="31.9" customHeight="1" outlineLevel="1" x14ac:dyDescent="0.25">
      <c r="A18" s="14" t="s">
        <v>10</v>
      </c>
      <c r="B18" s="12" t="s">
        <v>4</v>
      </c>
      <c r="C18" s="13" t="s">
        <v>52</v>
      </c>
      <c r="D18" s="13" t="s">
        <v>58</v>
      </c>
      <c r="E18" s="12" t="s">
        <v>5</v>
      </c>
      <c r="F18" s="12" t="s">
        <v>4</v>
      </c>
      <c r="G18" s="12" t="s">
        <v>4</v>
      </c>
      <c r="H18" s="12"/>
      <c r="I18" s="12"/>
      <c r="J18" s="12"/>
      <c r="K18" s="12"/>
      <c r="L18" s="12"/>
      <c r="M18" s="28">
        <v>9321.2999999999993</v>
      </c>
      <c r="N18" s="28">
        <f t="shared" si="1"/>
        <v>171</v>
      </c>
      <c r="O18" s="28">
        <v>9492.2999999999993</v>
      </c>
      <c r="P18" s="28">
        <v>9126.9</v>
      </c>
      <c r="Q18" s="28">
        <f t="shared" si="2"/>
        <v>96.150564141462041</v>
      </c>
      <c r="R18" s="28">
        <v>7354.8</v>
      </c>
      <c r="S18" s="29">
        <v>0</v>
      </c>
      <c r="T18" s="29">
        <v>0</v>
      </c>
      <c r="U18" s="29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2730391.37</v>
      </c>
      <c r="AG18" s="30">
        <v>0</v>
      </c>
      <c r="AH18" s="30">
        <v>0</v>
      </c>
      <c r="AI18" s="30">
        <v>2730391.37</v>
      </c>
      <c r="AJ18" s="30">
        <v>-2730391.37</v>
      </c>
      <c r="AK18" s="30">
        <v>7829910</v>
      </c>
      <c r="AL18" s="31">
        <v>0</v>
      </c>
      <c r="AM18" s="30">
        <v>0</v>
      </c>
      <c r="AN18" s="31">
        <v>0</v>
      </c>
      <c r="AO18" s="30">
        <v>0</v>
      </c>
      <c r="AP18" s="32">
        <f t="shared" si="3"/>
        <v>9492.2999999999993</v>
      </c>
      <c r="AQ18" s="30">
        <v>7830600</v>
      </c>
      <c r="AR18" s="30">
        <v>7829910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0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2730391.37</v>
      </c>
    </row>
    <row r="19" spans="1:61" s="33" customFormat="1" ht="17.45" customHeight="1" outlineLevel="1" x14ac:dyDescent="0.25">
      <c r="A19" s="14" t="s">
        <v>11</v>
      </c>
      <c r="B19" s="12" t="s">
        <v>4</v>
      </c>
      <c r="C19" s="13" t="s">
        <v>52</v>
      </c>
      <c r="D19" s="13" t="s">
        <v>59</v>
      </c>
      <c r="E19" s="12" t="s">
        <v>5</v>
      </c>
      <c r="F19" s="12" t="s">
        <v>4</v>
      </c>
      <c r="G19" s="12" t="s">
        <v>4</v>
      </c>
      <c r="H19" s="12"/>
      <c r="I19" s="12"/>
      <c r="J19" s="12"/>
      <c r="K19" s="12"/>
      <c r="L19" s="12"/>
      <c r="M19" s="28">
        <v>812.4</v>
      </c>
      <c r="N19" s="28">
        <f t="shared" si="1"/>
        <v>0</v>
      </c>
      <c r="O19" s="28">
        <v>812.4</v>
      </c>
      <c r="P19" s="28">
        <v>812.4</v>
      </c>
      <c r="Q19" s="28">
        <f t="shared" si="2"/>
        <v>100</v>
      </c>
      <c r="R19" s="28">
        <v>511.1</v>
      </c>
      <c r="S19" s="29">
        <v>0</v>
      </c>
      <c r="T19" s="29">
        <v>0</v>
      </c>
      <c r="U19" s="29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500000</v>
      </c>
      <c r="AL19" s="31">
        <v>0</v>
      </c>
      <c r="AM19" s="30">
        <v>0</v>
      </c>
      <c r="AN19" s="31">
        <v>0</v>
      </c>
      <c r="AO19" s="30">
        <v>0</v>
      </c>
      <c r="AP19" s="32">
        <f t="shared" si="3"/>
        <v>812.4</v>
      </c>
      <c r="AQ19" s="30">
        <v>500000</v>
      </c>
      <c r="AR19" s="30">
        <v>500000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</row>
    <row r="20" spans="1:61" s="33" customFormat="1" ht="15.75" customHeight="1" outlineLevel="1" x14ac:dyDescent="0.25">
      <c r="A20" s="14" t="s">
        <v>12</v>
      </c>
      <c r="B20" s="12" t="s">
        <v>4</v>
      </c>
      <c r="C20" s="13" t="s">
        <v>52</v>
      </c>
      <c r="D20" s="13" t="s">
        <v>60</v>
      </c>
      <c r="E20" s="12" t="s">
        <v>5</v>
      </c>
      <c r="F20" s="12" t="s">
        <v>4</v>
      </c>
      <c r="G20" s="12" t="s">
        <v>4</v>
      </c>
      <c r="H20" s="12"/>
      <c r="I20" s="12"/>
      <c r="J20" s="12"/>
      <c r="K20" s="12"/>
      <c r="L20" s="12"/>
      <c r="M20" s="28">
        <v>8.5</v>
      </c>
      <c r="N20" s="28">
        <f t="shared" si="1"/>
        <v>-8.5</v>
      </c>
      <c r="O20" s="28">
        <v>0</v>
      </c>
      <c r="P20" s="28">
        <v>0</v>
      </c>
      <c r="Q20" s="28">
        <v>0</v>
      </c>
      <c r="R20" s="28">
        <v>0</v>
      </c>
      <c r="S20" s="29">
        <v>0</v>
      </c>
      <c r="T20" s="29">
        <v>0</v>
      </c>
      <c r="U20" s="29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81800</v>
      </c>
      <c r="AL20" s="31">
        <v>0</v>
      </c>
      <c r="AM20" s="30">
        <v>0</v>
      </c>
      <c r="AN20" s="31">
        <v>0</v>
      </c>
      <c r="AO20" s="30">
        <v>0</v>
      </c>
      <c r="AP20" s="32">
        <f t="shared" si="3"/>
        <v>0</v>
      </c>
      <c r="AQ20" s="30">
        <v>85000</v>
      </c>
      <c r="AR20" s="30">
        <v>81800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0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0">
        <v>0</v>
      </c>
      <c r="BG20" s="30">
        <v>0</v>
      </c>
      <c r="BH20" s="30">
        <v>0</v>
      </c>
      <c r="BI20" s="30">
        <v>0</v>
      </c>
    </row>
    <row r="21" spans="1:61" s="33" customFormat="1" ht="16.149999999999999" customHeight="1" outlineLevel="1" x14ac:dyDescent="0.25">
      <c r="A21" s="14" t="s">
        <v>13</v>
      </c>
      <c r="B21" s="12" t="s">
        <v>4</v>
      </c>
      <c r="C21" s="13" t="s">
        <v>52</v>
      </c>
      <c r="D21" s="13" t="s">
        <v>61</v>
      </c>
      <c r="E21" s="12" t="s">
        <v>5</v>
      </c>
      <c r="F21" s="12" t="s">
        <v>4</v>
      </c>
      <c r="G21" s="12" t="s">
        <v>4</v>
      </c>
      <c r="H21" s="12"/>
      <c r="I21" s="12"/>
      <c r="J21" s="12"/>
      <c r="K21" s="12"/>
      <c r="L21" s="12"/>
      <c r="M21" s="28">
        <v>26868.3</v>
      </c>
      <c r="N21" s="28">
        <f t="shared" si="1"/>
        <v>-4093.7000000000007</v>
      </c>
      <c r="O21" s="28">
        <v>22774.6</v>
      </c>
      <c r="P21" s="28">
        <v>21990.7</v>
      </c>
      <c r="Q21" s="28">
        <f t="shared" si="2"/>
        <v>96.558007604963436</v>
      </c>
      <c r="R21" s="28">
        <v>2986.3</v>
      </c>
      <c r="S21" s="29">
        <v>0</v>
      </c>
      <c r="T21" s="29">
        <v>0</v>
      </c>
      <c r="U21" s="29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1079091.1100000001</v>
      </c>
      <c r="AG21" s="30">
        <v>0</v>
      </c>
      <c r="AH21" s="30">
        <v>0</v>
      </c>
      <c r="AI21" s="30">
        <v>1079091.1100000001</v>
      </c>
      <c r="AJ21" s="30">
        <v>-1079091.1100000001</v>
      </c>
      <c r="AK21" s="30">
        <v>6029525.6200000001</v>
      </c>
      <c r="AL21" s="31">
        <v>0</v>
      </c>
      <c r="AM21" s="30">
        <v>0</v>
      </c>
      <c r="AN21" s="31">
        <v>0</v>
      </c>
      <c r="AO21" s="30">
        <v>0</v>
      </c>
      <c r="AP21" s="34">
        <v>12440</v>
      </c>
      <c r="AQ21" s="30">
        <v>6042513</v>
      </c>
      <c r="AR21" s="30">
        <v>6029525.6200000001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1079091.1100000001</v>
      </c>
    </row>
    <row r="22" spans="1:61" x14ac:dyDescent="0.25">
      <c r="A22" s="11" t="s">
        <v>14</v>
      </c>
      <c r="B22" s="12" t="s">
        <v>4</v>
      </c>
      <c r="C22" s="13" t="s">
        <v>54</v>
      </c>
      <c r="D22" s="13" t="s">
        <v>53</v>
      </c>
      <c r="E22" s="12" t="s">
        <v>5</v>
      </c>
      <c r="F22" s="12" t="s">
        <v>4</v>
      </c>
      <c r="G22" s="12" t="s">
        <v>4</v>
      </c>
      <c r="H22" s="12"/>
      <c r="I22" s="12"/>
      <c r="J22" s="12"/>
      <c r="K22" s="12"/>
      <c r="L22" s="12"/>
      <c r="M22" s="16">
        <f>M23</f>
        <v>2020.2</v>
      </c>
      <c r="N22" s="16">
        <f>N23</f>
        <v>0</v>
      </c>
      <c r="O22" s="16">
        <f>O23</f>
        <v>2020.2</v>
      </c>
      <c r="P22" s="16">
        <f>P23</f>
        <v>1131.9000000000001</v>
      </c>
      <c r="Q22" s="16">
        <f t="shared" si="2"/>
        <v>56.029106029106032</v>
      </c>
      <c r="R22" s="16">
        <f>R23</f>
        <v>0</v>
      </c>
      <c r="S22" s="22">
        <v>0</v>
      </c>
      <c r="T22" s="22">
        <v>0</v>
      </c>
      <c r="U22" s="22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369900</v>
      </c>
      <c r="AG22" s="6">
        <v>0</v>
      </c>
      <c r="AH22" s="6">
        <v>0</v>
      </c>
      <c r="AI22" s="6">
        <v>369900</v>
      </c>
      <c r="AJ22" s="6">
        <v>-369900</v>
      </c>
      <c r="AK22" s="6">
        <v>1419000</v>
      </c>
      <c r="AL22" s="7">
        <v>0</v>
      </c>
      <c r="AM22" s="6">
        <v>0</v>
      </c>
      <c r="AN22" s="7">
        <v>0</v>
      </c>
      <c r="AO22" s="6">
        <v>0</v>
      </c>
      <c r="AP22" s="17">
        <f t="shared" si="3"/>
        <v>2020.2</v>
      </c>
      <c r="AQ22" s="6">
        <v>1441600</v>
      </c>
      <c r="AR22" s="6">
        <v>1419000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369900</v>
      </c>
    </row>
    <row r="23" spans="1:61" s="33" customFormat="1" ht="17.45" customHeight="1" outlineLevel="1" x14ac:dyDescent="0.25">
      <c r="A23" s="14" t="s">
        <v>15</v>
      </c>
      <c r="B23" s="12" t="s">
        <v>4</v>
      </c>
      <c r="C23" s="13" t="s">
        <v>54</v>
      </c>
      <c r="D23" s="13" t="s">
        <v>55</v>
      </c>
      <c r="E23" s="12" t="s">
        <v>5</v>
      </c>
      <c r="F23" s="12" t="s">
        <v>4</v>
      </c>
      <c r="G23" s="12" t="s">
        <v>4</v>
      </c>
      <c r="H23" s="12"/>
      <c r="I23" s="12"/>
      <c r="J23" s="12"/>
      <c r="K23" s="12"/>
      <c r="L23" s="12"/>
      <c r="M23" s="28">
        <v>2020.2</v>
      </c>
      <c r="N23" s="28">
        <f t="shared" si="1"/>
        <v>0</v>
      </c>
      <c r="O23" s="28">
        <v>2020.2</v>
      </c>
      <c r="P23" s="28">
        <v>1131.9000000000001</v>
      </c>
      <c r="Q23" s="28">
        <f t="shared" si="2"/>
        <v>56.029106029106032</v>
      </c>
      <c r="R23" s="28">
        <f t="shared" ref="R23:R59" si="4">AU23/1000</f>
        <v>0</v>
      </c>
      <c r="S23" s="29">
        <v>0</v>
      </c>
      <c r="T23" s="29">
        <v>0</v>
      </c>
      <c r="U23" s="29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369900</v>
      </c>
      <c r="AG23" s="30">
        <v>0</v>
      </c>
      <c r="AH23" s="30">
        <v>0</v>
      </c>
      <c r="AI23" s="30">
        <v>369900</v>
      </c>
      <c r="AJ23" s="30">
        <v>-369900</v>
      </c>
      <c r="AK23" s="30">
        <v>1419000</v>
      </c>
      <c r="AL23" s="31">
        <v>0</v>
      </c>
      <c r="AM23" s="30">
        <v>0</v>
      </c>
      <c r="AN23" s="31">
        <v>0</v>
      </c>
      <c r="AO23" s="30">
        <v>0</v>
      </c>
      <c r="AP23" s="32">
        <f t="shared" si="3"/>
        <v>2020.2</v>
      </c>
      <c r="AQ23" s="30">
        <v>1441600</v>
      </c>
      <c r="AR23" s="30">
        <v>1419000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369900</v>
      </c>
    </row>
    <row r="24" spans="1:61" ht="34.15" customHeight="1" x14ac:dyDescent="0.25">
      <c r="A24" s="11" t="s">
        <v>16</v>
      </c>
      <c r="B24" s="12" t="s">
        <v>4</v>
      </c>
      <c r="C24" s="13" t="s">
        <v>55</v>
      </c>
      <c r="D24" s="13" t="s">
        <v>53</v>
      </c>
      <c r="E24" s="12" t="s">
        <v>5</v>
      </c>
      <c r="F24" s="12" t="s">
        <v>4</v>
      </c>
      <c r="G24" s="12" t="s">
        <v>4</v>
      </c>
      <c r="H24" s="12"/>
      <c r="I24" s="12"/>
      <c r="J24" s="12"/>
      <c r="K24" s="12"/>
      <c r="L24" s="12"/>
      <c r="M24" s="18">
        <f>M25+M26</f>
        <v>9674.2000000000007</v>
      </c>
      <c r="N24" s="18">
        <f t="shared" ref="N24:P24" si="5">N25+N26</f>
        <v>-610.60000000000036</v>
      </c>
      <c r="O24" s="18">
        <f t="shared" si="5"/>
        <v>9063.6</v>
      </c>
      <c r="P24" s="18">
        <f t="shared" si="5"/>
        <v>8476.2999999999993</v>
      </c>
      <c r="Q24" s="28">
        <f t="shared" si="2"/>
        <v>93.520234785295017</v>
      </c>
      <c r="R24" s="18">
        <f>R25</f>
        <v>1292.2</v>
      </c>
      <c r="S24" s="22">
        <v>0</v>
      </c>
      <c r="T24" s="22">
        <v>0</v>
      </c>
      <c r="U24" s="22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512424.64</v>
      </c>
      <c r="AG24" s="6">
        <v>0</v>
      </c>
      <c r="AH24" s="6">
        <v>0</v>
      </c>
      <c r="AI24" s="6">
        <v>512424.64</v>
      </c>
      <c r="AJ24" s="6">
        <v>-512424.64</v>
      </c>
      <c r="AK24" s="6">
        <v>1116350.1100000001</v>
      </c>
      <c r="AL24" s="7">
        <v>0</v>
      </c>
      <c r="AM24" s="6">
        <v>0</v>
      </c>
      <c r="AN24" s="7">
        <v>0</v>
      </c>
      <c r="AO24" s="6">
        <v>0</v>
      </c>
      <c r="AP24" s="2">
        <v>1296.3</v>
      </c>
      <c r="AQ24" s="6">
        <v>930700</v>
      </c>
      <c r="AR24" s="6">
        <v>1116350.1100000001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512424.64</v>
      </c>
    </row>
    <row r="25" spans="1:61" s="33" customFormat="1" ht="16.899999999999999" customHeight="1" outlineLevel="1" x14ac:dyDescent="0.25">
      <c r="A25" s="14" t="s">
        <v>75</v>
      </c>
      <c r="B25" s="12" t="s">
        <v>4</v>
      </c>
      <c r="C25" s="13" t="s">
        <v>55</v>
      </c>
      <c r="D25" s="13" t="s">
        <v>62</v>
      </c>
      <c r="E25" s="12" t="s">
        <v>5</v>
      </c>
      <c r="F25" s="12" t="s">
        <v>4</v>
      </c>
      <c r="G25" s="12" t="s">
        <v>4</v>
      </c>
      <c r="H25" s="12"/>
      <c r="I25" s="12"/>
      <c r="J25" s="12"/>
      <c r="K25" s="12"/>
      <c r="L25" s="12"/>
      <c r="M25" s="35">
        <v>100</v>
      </c>
      <c r="N25" s="35">
        <f t="shared" si="1"/>
        <v>-100</v>
      </c>
      <c r="O25" s="35">
        <v>0</v>
      </c>
      <c r="P25" s="35">
        <v>0</v>
      </c>
      <c r="Q25" s="28">
        <v>0</v>
      </c>
      <c r="R25" s="35">
        <v>1292.2</v>
      </c>
      <c r="S25" s="29">
        <v>0</v>
      </c>
      <c r="T25" s="29">
        <v>0</v>
      </c>
      <c r="U25" s="29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512424.64</v>
      </c>
      <c r="AG25" s="30">
        <v>0</v>
      </c>
      <c r="AH25" s="30">
        <v>0</v>
      </c>
      <c r="AI25" s="30">
        <v>512424.64</v>
      </c>
      <c r="AJ25" s="30">
        <v>-512424.64</v>
      </c>
      <c r="AK25" s="30">
        <v>1116350.1100000001</v>
      </c>
      <c r="AL25" s="31">
        <v>0</v>
      </c>
      <c r="AM25" s="30">
        <v>0</v>
      </c>
      <c r="AN25" s="31">
        <v>0</v>
      </c>
      <c r="AO25" s="30">
        <v>0</v>
      </c>
      <c r="AP25" s="32">
        <f t="shared" si="3"/>
        <v>0</v>
      </c>
      <c r="AQ25" s="30">
        <v>930700</v>
      </c>
      <c r="AR25" s="30">
        <v>1116350.1100000001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512424.64</v>
      </c>
    </row>
    <row r="26" spans="1:61" s="33" customFormat="1" ht="16.899999999999999" customHeight="1" outlineLevel="1" x14ac:dyDescent="0.25">
      <c r="A26" s="39" t="s">
        <v>76</v>
      </c>
      <c r="B26" s="12"/>
      <c r="C26" s="13" t="s">
        <v>55</v>
      </c>
      <c r="D26" s="13" t="s">
        <v>65</v>
      </c>
      <c r="E26" s="12"/>
      <c r="F26" s="12"/>
      <c r="G26" s="12"/>
      <c r="H26" s="12"/>
      <c r="I26" s="12"/>
      <c r="J26" s="12"/>
      <c r="K26" s="12"/>
      <c r="L26" s="38"/>
      <c r="M26" s="35">
        <v>9574.2000000000007</v>
      </c>
      <c r="N26" s="35">
        <f t="shared" si="1"/>
        <v>-510.60000000000036</v>
      </c>
      <c r="O26" s="35">
        <v>9063.6</v>
      </c>
      <c r="P26" s="35">
        <v>8476.2999999999993</v>
      </c>
      <c r="Q26" s="35">
        <f t="shared" si="2"/>
        <v>93.520234785295017</v>
      </c>
      <c r="R26" s="37"/>
      <c r="S26" s="29"/>
      <c r="T26" s="29"/>
      <c r="U26" s="29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1"/>
      <c r="AM26" s="30"/>
      <c r="AN26" s="31"/>
      <c r="AO26" s="30"/>
      <c r="AP26" s="32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</row>
    <row r="27" spans="1:61" x14ac:dyDescent="0.25">
      <c r="A27" s="11" t="s">
        <v>17</v>
      </c>
      <c r="B27" s="12" t="s">
        <v>4</v>
      </c>
      <c r="C27" s="13" t="s">
        <v>56</v>
      </c>
      <c r="D27" s="13" t="s">
        <v>53</v>
      </c>
      <c r="E27" s="12" t="s">
        <v>5</v>
      </c>
      <c r="F27" s="12" t="s">
        <v>4</v>
      </c>
      <c r="G27" s="12" t="s">
        <v>4</v>
      </c>
      <c r="H27" s="12"/>
      <c r="I27" s="12"/>
      <c r="J27" s="12"/>
      <c r="K27" s="12"/>
      <c r="L27" s="12"/>
      <c r="M27" s="19">
        <f>SUM(M28:M32)</f>
        <v>33531.5</v>
      </c>
      <c r="N27" s="19">
        <f>SUM(N28:N32)</f>
        <v>-8830.4000000000015</v>
      </c>
      <c r="O27" s="19">
        <f>SUM(O28:O32)</f>
        <v>24701.1</v>
      </c>
      <c r="P27" s="19">
        <f>SUM(P28:P32)</f>
        <v>19968.000000000004</v>
      </c>
      <c r="Q27" s="19">
        <f t="shared" si="2"/>
        <v>80.838505167786067</v>
      </c>
      <c r="R27" s="19">
        <f>SUM(R28:R32)</f>
        <v>42195.799999999996</v>
      </c>
      <c r="S27" s="22">
        <v>0</v>
      </c>
      <c r="T27" s="22">
        <v>0</v>
      </c>
      <c r="U27" s="22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2728784.07</v>
      </c>
      <c r="AG27" s="6">
        <v>0</v>
      </c>
      <c r="AH27" s="6">
        <v>0</v>
      </c>
      <c r="AI27" s="6">
        <v>2728784.07</v>
      </c>
      <c r="AJ27" s="6">
        <v>-2728784.07</v>
      </c>
      <c r="AK27" s="6">
        <v>47998500</v>
      </c>
      <c r="AL27" s="7">
        <v>0</v>
      </c>
      <c r="AM27" s="6">
        <v>0</v>
      </c>
      <c r="AN27" s="7">
        <v>0</v>
      </c>
      <c r="AO27" s="6">
        <v>0</v>
      </c>
      <c r="AP27" s="2">
        <v>49178</v>
      </c>
      <c r="AQ27" s="6">
        <v>42973500</v>
      </c>
      <c r="AR27" s="6">
        <v>47998500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2728784.07</v>
      </c>
    </row>
    <row r="28" spans="1:61" s="33" customFormat="1" outlineLevel="1" x14ac:dyDescent="0.25">
      <c r="A28" s="14" t="s">
        <v>18</v>
      </c>
      <c r="B28" s="12" t="s">
        <v>4</v>
      </c>
      <c r="C28" s="13" t="s">
        <v>56</v>
      </c>
      <c r="D28" s="13" t="s">
        <v>52</v>
      </c>
      <c r="E28" s="12" t="s">
        <v>5</v>
      </c>
      <c r="F28" s="12" t="s">
        <v>4</v>
      </c>
      <c r="G28" s="12" t="s">
        <v>4</v>
      </c>
      <c r="H28" s="12"/>
      <c r="I28" s="12"/>
      <c r="J28" s="12"/>
      <c r="K28" s="12"/>
      <c r="L28" s="12"/>
      <c r="M28" s="28">
        <v>874.3</v>
      </c>
      <c r="N28" s="28">
        <f t="shared" si="1"/>
        <v>0</v>
      </c>
      <c r="O28" s="28">
        <v>874.3</v>
      </c>
      <c r="P28" s="28">
        <v>874.3</v>
      </c>
      <c r="Q28" s="28">
        <f t="shared" si="2"/>
        <v>100</v>
      </c>
      <c r="R28" s="28">
        <v>821.2</v>
      </c>
      <c r="S28" s="29">
        <v>0</v>
      </c>
      <c r="T28" s="29">
        <v>0</v>
      </c>
      <c r="U28" s="29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7000.07</v>
      </c>
      <c r="AG28" s="30">
        <v>0</v>
      </c>
      <c r="AH28" s="30">
        <v>0</v>
      </c>
      <c r="AI28" s="30">
        <v>7000.07</v>
      </c>
      <c r="AJ28" s="30">
        <v>-7000.07</v>
      </c>
      <c r="AK28" s="30">
        <v>73000</v>
      </c>
      <c r="AL28" s="31">
        <v>0</v>
      </c>
      <c r="AM28" s="30">
        <v>0</v>
      </c>
      <c r="AN28" s="31">
        <v>0</v>
      </c>
      <c r="AO28" s="30">
        <v>0</v>
      </c>
      <c r="AP28" s="32">
        <f t="shared" si="3"/>
        <v>874.3</v>
      </c>
      <c r="AQ28" s="30">
        <v>73000</v>
      </c>
      <c r="AR28" s="30">
        <v>73000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7000.07</v>
      </c>
    </row>
    <row r="29" spans="1:61" s="33" customFormat="1" outlineLevel="1" x14ac:dyDescent="0.25">
      <c r="A29" s="14" t="s">
        <v>19</v>
      </c>
      <c r="B29" s="12" t="s">
        <v>4</v>
      </c>
      <c r="C29" s="13" t="s">
        <v>56</v>
      </c>
      <c r="D29" s="13" t="s">
        <v>57</v>
      </c>
      <c r="E29" s="12" t="s">
        <v>5</v>
      </c>
      <c r="F29" s="12" t="s">
        <v>4</v>
      </c>
      <c r="G29" s="12" t="s">
        <v>4</v>
      </c>
      <c r="H29" s="12"/>
      <c r="I29" s="12"/>
      <c r="J29" s="12"/>
      <c r="K29" s="12"/>
      <c r="L29" s="12"/>
      <c r="M29" s="28">
        <v>57</v>
      </c>
      <c r="N29" s="28">
        <f t="shared" si="1"/>
        <v>-15</v>
      </c>
      <c r="O29" s="28">
        <v>42</v>
      </c>
      <c r="P29" s="28">
        <v>42</v>
      </c>
      <c r="Q29" s="28">
        <f t="shared" si="2"/>
        <v>100</v>
      </c>
      <c r="R29" s="28">
        <v>10.5</v>
      </c>
      <c r="S29" s="29">
        <v>0</v>
      </c>
      <c r="T29" s="29">
        <v>0</v>
      </c>
      <c r="U29" s="29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25500</v>
      </c>
      <c r="AL29" s="31">
        <v>0</v>
      </c>
      <c r="AM29" s="30">
        <v>0</v>
      </c>
      <c r="AN29" s="31">
        <v>0</v>
      </c>
      <c r="AO29" s="30">
        <v>0</v>
      </c>
      <c r="AP29" s="32">
        <f t="shared" si="3"/>
        <v>42</v>
      </c>
      <c r="AQ29" s="30">
        <v>25500</v>
      </c>
      <c r="AR29" s="30">
        <v>25500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</row>
    <row r="30" spans="1:61" s="33" customFormat="1" ht="15.75" customHeight="1" outlineLevel="1" x14ac:dyDescent="0.25">
      <c r="A30" s="14" t="s">
        <v>20</v>
      </c>
      <c r="B30" s="12" t="s">
        <v>4</v>
      </c>
      <c r="C30" s="13" t="s">
        <v>56</v>
      </c>
      <c r="D30" s="13" t="s">
        <v>58</v>
      </c>
      <c r="E30" s="12" t="s">
        <v>5</v>
      </c>
      <c r="F30" s="12" t="s">
        <v>4</v>
      </c>
      <c r="G30" s="12" t="s">
        <v>4</v>
      </c>
      <c r="H30" s="12"/>
      <c r="I30" s="12"/>
      <c r="J30" s="12"/>
      <c r="K30" s="12"/>
      <c r="L30" s="12"/>
      <c r="M30" s="28">
        <v>20.9</v>
      </c>
      <c r="N30" s="28">
        <f t="shared" si="1"/>
        <v>0</v>
      </c>
      <c r="O30" s="28">
        <v>20.9</v>
      </c>
      <c r="P30" s="28">
        <v>20.9</v>
      </c>
      <c r="Q30" s="28">
        <f t="shared" si="2"/>
        <v>100</v>
      </c>
      <c r="R30" s="28">
        <f>AU30/1000</f>
        <v>0</v>
      </c>
      <c r="S30" s="29">
        <v>0</v>
      </c>
      <c r="T30" s="29">
        <v>0</v>
      </c>
      <c r="U30" s="29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1">
        <v>0</v>
      </c>
      <c r="AM30" s="30">
        <v>0</v>
      </c>
      <c r="AN30" s="31">
        <v>0</v>
      </c>
      <c r="AO30" s="30">
        <v>0</v>
      </c>
      <c r="AP30" s="32">
        <f t="shared" si="3"/>
        <v>20.9</v>
      </c>
      <c r="AQ30" s="30">
        <v>1975000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0">
        <v>0</v>
      </c>
      <c r="BI30" s="30">
        <v>0</v>
      </c>
    </row>
    <row r="31" spans="1:61" s="33" customFormat="1" ht="15.6" customHeight="1" outlineLevel="1" x14ac:dyDescent="0.25">
      <c r="A31" s="14" t="s">
        <v>21</v>
      </c>
      <c r="B31" s="12" t="s">
        <v>4</v>
      </c>
      <c r="C31" s="13" t="s">
        <v>56</v>
      </c>
      <c r="D31" s="13" t="s">
        <v>62</v>
      </c>
      <c r="E31" s="12" t="s">
        <v>5</v>
      </c>
      <c r="F31" s="12" t="s">
        <v>4</v>
      </c>
      <c r="G31" s="12" t="s">
        <v>4</v>
      </c>
      <c r="H31" s="12"/>
      <c r="I31" s="12"/>
      <c r="J31" s="12"/>
      <c r="K31" s="12"/>
      <c r="L31" s="12"/>
      <c r="M31" s="28">
        <v>31449.3</v>
      </c>
      <c r="N31" s="28">
        <f t="shared" si="1"/>
        <v>-8734.7000000000007</v>
      </c>
      <c r="O31" s="28">
        <v>22714.6</v>
      </c>
      <c r="P31" s="28">
        <v>17996.400000000001</v>
      </c>
      <c r="Q31" s="28">
        <f t="shared" si="2"/>
        <v>79.228337721113306</v>
      </c>
      <c r="R31" s="28">
        <f>48797.2-510-7000</f>
        <v>41287.199999999997</v>
      </c>
      <c r="S31" s="29">
        <v>0</v>
      </c>
      <c r="T31" s="29">
        <v>0</v>
      </c>
      <c r="U31" s="29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2700000</v>
      </c>
      <c r="AG31" s="30">
        <v>0</v>
      </c>
      <c r="AH31" s="30">
        <v>0</v>
      </c>
      <c r="AI31" s="30">
        <v>2700000</v>
      </c>
      <c r="AJ31" s="30">
        <v>-2700000</v>
      </c>
      <c r="AK31" s="30">
        <v>47645000</v>
      </c>
      <c r="AL31" s="31">
        <v>0</v>
      </c>
      <c r="AM31" s="30">
        <v>0</v>
      </c>
      <c r="AN31" s="31">
        <v>0</v>
      </c>
      <c r="AO31" s="30">
        <v>0</v>
      </c>
      <c r="AP31" s="34">
        <v>48287.199999999997</v>
      </c>
      <c r="AQ31" s="30">
        <v>40645000</v>
      </c>
      <c r="AR31" s="30">
        <v>47645000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2700000</v>
      </c>
    </row>
    <row r="32" spans="1:61" s="33" customFormat="1" ht="15.6" customHeight="1" outlineLevel="1" x14ac:dyDescent="0.25">
      <c r="A32" s="14" t="s">
        <v>22</v>
      </c>
      <c r="B32" s="12" t="s">
        <v>4</v>
      </c>
      <c r="C32" s="13" t="s">
        <v>56</v>
      </c>
      <c r="D32" s="13" t="s">
        <v>63</v>
      </c>
      <c r="E32" s="12" t="s">
        <v>5</v>
      </c>
      <c r="F32" s="12" t="s">
        <v>4</v>
      </c>
      <c r="G32" s="12" t="s">
        <v>4</v>
      </c>
      <c r="H32" s="12"/>
      <c r="I32" s="12"/>
      <c r="J32" s="12"/>
      <c r="K32" s="12"/>
      <c r="L32" s="12"/>
      <c r="M32" s="28">
        <v>1130</v>
      </c>
      <c r="N32" s="28">
        <f t="shared" si="1"/>
        <v>-80.700000000000045</v>
      </c>
      <c r="O32" s="28">
        <v>1049.3</v>
      </c>
      <c r="P32" s="28">
        <v>1034.4000000000001</v>
      </c>
      <c r="Q32" s="28">
        <f t="shared" si="2"/>
        <v>98.580005718097794</v>
      </c>
      <c r="R32" s="28">
        <v>76.900000000000006</v>
      </c>
      <c r="S32" s="29">
        <v>0</v>
      </c>
      <c r="T32" s="29">
        <v>0</v>
      </c>
      <c r="U32" s="29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21784</v>
      </c>
      <c r="AG32" s="30">
        <v>0</v>
      </c>
      <c r="AH32" s="30">
        <v>0</v>
      </c>
      <c r="AI32" s="30">
        <v>21784</v>
      </c>
      <c r="AJ32" s="30">
        <v>-21784</v>
      </c>
      <c r="AK32" s="30">
        <v>255000</v>
      </c>
      <c r="AL32" s="31">
        <v>0</v>
      </c>
      <c r="AM32" s="30">
        <v>0</v>
      </c>
      <c r="AN32" s="31">
        <v>0</v>
      </c>
      <c r="AO32" s="30">
        <v>0</v>
      </c>
      <c r="AP32" s="32">
        <f t="shared" si="3"/>
        <v>1049.3</v>
      </c>
      <c r="AQ32" s="30">
        <v>255000</v>
      </c>
      <c r="AR32" s="30">
        <v>255000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21784</v>
      </c>
    </row>
    <row r="33" spans="1:61" ht="13.15" customHeight="1" x14ac:dyDescent="0.25">
      <c r="A33" s="11" t="s">
        <v>23</v>
      </c>
      <c r="B33" s="12" t="s">
        <v>4</v>
      </c>
      <c r="C33" s="13" t="s">
        <v>57</v>
      </c>
      <c r="D33" s="13" t="s">
        <v>53</v>
      </c>
      <c r="E33" s="12" t="s">
        <v>5</v>
      </c>
      <c r="F33" s="12" t="s">
        <v>4</v>
      </c>
      <c r="G33" s="12" t="s">
        <v>4</v>
      </c>
      <c r="H33" s="12"/>
      <c r="I33" s="12"/>
      <c r="J33" s="12"/>
      <c r="K33" s="12"/>
      <c r="L33" s="12"/>
      <c r="M33" s="16">
        <f>SUM(M34:M36)</f>
        <v>70757.8</v>
      </c>
      <c r="N33" s="16">
        <f>SUM(N34:N36)</f>
        <v>493.42999999999392</v>
      </c>
      <c r="O33" s="16">
        <f>SUM(O34:O36)</f>
        <v>71251.23</v>
      </c>
      <c r="P33" s="16">
        <f>SUM(P34:P36)</f>
        <v>59711.299999999996</v>
      </c>
      <c r="Q33" s="16">
        <f t="shared" si="2"/>
        <v>83.803886613606522</v>
      </c>
      <c r="R33" s="16">
        <f>SUM(R34:R36)</f>
        <v>34469.800000000003</v>
      </c>
      <c r="S33" s="22">
        <v>0</v>
      </c>
      <c r="T33" s="22">
        <v>0</v>
      </c>
      <c r="U33" s="22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10909387.029999999</v>
      </c>
      <c r="AG33" s="6">
        <v>0</v>
      </c>
      <c r="AH33" s="6">
        <v>0</v>
      </c>
      <c r="AI33" s="6">
        <v>10909387.029999999</v>
      </c>
      <c r="AJ33" s="6">
        <v>-10909387.029999999</v>
      </c>
      <c r="AK33" s="6">
        <v>31144825</v>
      </c>
      <c r="AL33" s="7">
        <v>0</v>
      </c>
      <c r="AM33" s="6">
        <v>0</v>
      </c>
      <c r="AN33" s="7">
        <v>0</v>
      </c>
      <c r="AO33" s="6">
        <v>0</v>
      </c>
      <c r="AP33" s="2">
        <v>38850.199999999997</v>
      </c>
      <c r="AQ33" s="6">
        <v>21758500</v>
      </c>
      <c r="AR33" s="6">
        <v>31144825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10909387.029999999</v>
      </c>
    </row>
    <row r="34" spans="1:61" s="33" customFormat="1" outlineLevel="1" x14ac:dyDescent="0.25">
      <c r="A34" s="14" t="s">
        <v>24</v>
      </c>
      <c r="B34" s="12" t="s">
        <v>4</v>
      </c>
      <c r="C34" s="13" t="s">
        <v>57</v>
      </c>
      <c r="D34" s="13" t="s">
        <v>52</v>
      </c>
      <c r="E34" s="12" t="s">
        <v>5</v>
      </c>
      <c r="F34" s="12" t="s">
        <v>4</v>
      </c>
      <c r="G34" s="12" t="s">
        <v>4</v>
      </c>
      <c r="H34" s="12"/>
      <c r="I34" s="12"/>
      <c r="J34" s="12"/>
      <c r="K34" s="12"/>
      <c r="L34" s="12"/>
      <c r="M34" s="28">
        <v>9962.7000000000007</v>
      </c>
      <c r="N34" s="28">
        <f t="shared" si="1"/>
        <v>5.9699999999993452</v>
      </c>
      <c r="O34" s="28">
        <v>9968.67</v>
      </c>
      <c r="P34" s="28">
        <v>609.1</v>
      </c>
      <c r="Q34" s="28">
        <f t="shared" si="2"/>
        <v>6.1101430782642021</v>
      </c>
      <c r="R34" s="28">
        <v>26.2</v>
      </c>
      <c r="S34" s="29">
        <v>0</v>
      </c>
      <c r="T34" s="29">
        <v>0</v>
      </c>
      <c r="U34" s="29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36000</v>
      </c>
      <c r="AL34" s="31">
        <v>0</v>
      </c>
      <c r="AM34" s="30">
        <v>0</v>
      </c>
      <c r="AN34" s="31">
        <v>0</v>
      </c>
      <c r="AO34" s="30">
        <v>0</v>
      </c>
      <c r="AP34" s="32">
        <f t="shared" si="3"/>
        <v>9968.67</v>
      </c>
      <c r="AQ34" s="30">
        <v>36000</v>
      </c>
      <c r="AR34" s="30">
        <v>36000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>
        <v>0</v>
      </c>
      <c r="BI34" s="30">
        <v>0</v>
      </c>
    </row>
    <row r="35" spans="1:61" s="33" customFormat="1" outlineLevel="1" x14ac:dyDescent="0.25">
      <c r="A35" s="14" t="s">
        <v>25</v>
      </c>
      <c r="B35" s="12" t="s">
        <v>4</v>
      </c>
      <c r="C35" s="13" t="s">
        <v>57</v>
      </c>
      <c r="D35" s="13" t="s">
        <v>54</v>
      </c>
      <c r="E35" s="12" t="s">
        <v>5</v>
      </c>
      <c r="F35" s="12" t="s">
        <v>4</v>
      </c>
      <c r="G35" s="12" t="s">
        <v>4</v>
      </c>
      <c r="H35" s="12"/>
      <c r="I35" s="12"/>
      <c r="J35" s="12"/>
      <c r="K35" s="12"/>
      <c r="L35" s="12"/>
      <c r="M35" s="28">
        <v>53501.3</v>
      </c>
      <c r="N35" s="28">
        <f t="shared" si="1"/>
        <v>7.9999999994470272E-2</v>
      </c>
      <c r="O35" s="28">
        <v>53501.38</v>
      </c>
      <c r="P35" s="28">
        <v>52779.199999999997</v>
      </c>
      <c r="Q35" s="28">
        <f t="shared" si="2"/>
        <v>98.650165659278315</v>
      </c>
      <c r="R35" s="28">
        <v>29381.3</v>
      </c>
      <c r="S35" s="29">
        <v>0</v>
      </c>
      <c r="T35" s="29">
        <v>0</v>
      </c>
      <c r="U35" s="29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10698187.029999999</v>
      </c>
      <c r="AG35" s="30">
        <v>0</v>
      </c>
      <c r="AH35" s="30">
        <v>0</v>
      </c>
      <c r="AI35" s="30">
        <v>10698187.029999999</v>
      </c>
      <c r="AJ35" s="30">
        <v>-10698187.029999999</v>
      </c>
      <c r="AK35" s="30">
        <v>25500000</v>
      </c>
      <c r="AL35" s="31">
        <v>0</v>
      </c>
      <c r="AM35" s="30">
        <v>0</v>
      </c>
      <c r="AN35" s="31">
        <v>0</v>
      </c>
      <c r="AO35" s="30">
        <v>0</v>
      </c>
      <c r="AP35" s="32">
        <v>33343.699999999997</v>
      </c>
      <c r="AQ35" s="30">
        <v>15600000</v>
      </c>
      <c r="AR35" s="30">
        <v>25500000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>
        <v>0</v>
      </c>
      <c r="BI35" s="30">
        <v>10698187.029999999</v>
      </c>
    </row>
    <row r="36" spans="1:61" outlineLevel="1" x14ac:dyDescent="0.25">
      <c r="A36" s="14" t="s">
        <v>26</v>
      </c>
      <c r="B36" s="12" t="s">
        <v>4</v>
      </c>
      <c r="C36" s="13" t="s">
        <v>57</v>
      </c>
      <c r="D36" s="13" t="s">
        <v>55</v>
      </c>
      <c r="E36" s="12" t="s">
        <v>5</v>
      </c>
      <c r="F36" s="12" t="s">
        <v>4</v>
      </c>
      <c r="G36" s="12" t="s">
        <v>4</v>
      </c>
      <c r="H36" s="12"/>
      <c r="I36" s="12"/>
      <c r="J36" s="12"/>
      <c r="K36" s="12"/>
      <c r="L36" s="12"/>
      <c r="M36" s="28">
        <v>7293.8</v>
      </c>
      <c r="N36" s="28">
        <f t="shared" si="1"/>
        <v>487.38000000000011</v>
      </c>
      <c r="O36" s="28">
        <v>7781.18</v>
      </c>
      <c r="P36" s="28">
        <v>6323</v>
      </c>
      <c r="Q36" s="28">
        <f t="shared" si="2"/>
        <v>81.260168766176861</v>
      </c>
      <c r="R36" s="16">
        <v>5062.3</v>
      </c>
      <c r="S36" s="22">
        <v>0</v>
      </c>
      <c r="T36" s="22">
        <v>0</v>
      </c>
      <c r="U36" s="22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211200</v>
      </c>
      <c r="AG36" s="6">
        <v>0</v>
      </c>
      <c r="AH36" s="6">
        <v>0</v>
      </c>
      <c r="AI36" s="6">
        <v>211200</v>
      </c>
      <c r="AJ36" s="6">
        <v>-211200</v>
      </c>
      <c r="AK36" s="6">
        <v>5608825</v>
      </c>
      <c r="AL36" s="7">
        <v>0</v>
      </c>
      <c r="AM36" s="6">
        <v>0</v>
      </c>
      <c r="AN36" s="7">
        <v>0</v>
      </c>
      <c r="AO36" s="6">
        <v>0</v>
      </c>
      <c r="AP36" s="17">
        <f t="shared" si="3"/>
        <v>7781.18</v>
      </c>
      <c r="AQ36" s="6">
        <v>6122500</v>
      </c>
      <c r="AR36" s="6">
        <v>5608825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211200</v>
      </c>
    </row>
    <row r="37" spans="1:61" x14ac:dyDescent="0.25">
      <c r="A37" s="11" t="s">
        <v>27</v>
      </c>
      <c r="B37" s="12" t="s">
        <v>4</v>
      </c>
      <c r="C37" s="13" t="s">
        <v>58</v>
      </c>
      <c r="D37" s="13" t="s">
        <v>53</v>
      </c>
      <c r="E37" s="12" t="s">
        <v>5</v>
      </c>
      <c r="F37" s="12" t="s">
        <v>4</v>
      </c>
      <c r="G37" s="12" t="s">
        <v>4</v>
      </c>
      <c r="H37" s="12"/>
      <c r="I37" s="12"/>
      <c r="J37" s="12"/>
      <c r="K37" s="12"/>
      <c r="L37" s="12"/>
      <c r="M37" s="16">
        <f>M38</f>
        <v>10</v>
      </c>
      <c r="N37" s="16">
        <f>N38</f>
        <v>-10</v>
      </c>
      <c r="O37" s="16">
        <f>O38</f>
        <v>0</v>
      </c>
      <c r="P37" s="16">
        <f>P38</f>
        <v>0</v>
      </c>
      <c r="Q37" s="28">
        <v>0</v>
      </c>
      <c r="R37" s="16">
        <f>R38</f>
        <v>1</v>
      </c>
      <c r="S37" s="22">
        <v>0</v>
      </c>
      <c r="T37" s="22">
        <v>0</v>
      </c>
      <c r="U37" s="22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952</v>
      </c>
      <c r="AG37" s="6">
        <v>0</v>
      </c>
      <c r="AH37" s="6">
        <v>0</v>
      </c>
      <c r="AI37" s="6">
        <v>952</v>
      </c>
      <c r="AJ37" s="6">
        <v>-952</v>
      </c>
      <c r="AK37" s="6">
        <v>10000</v>
      </c>
      <c r="AL37" s="7">
        <v>0</v>
      </c>
      <c r="AM37" s="6">
        <v>0</v>
      </c>
      <c r="AN37" s="7">
        <v>0</v>
      </c>
      <c r="AO37" s="6">
        <v>0</v>
      </c>
      <c r="AP37" s="17">
        <f t="shared" si="3"/>
        <v>0</v>
      </c>
      <c r="AQ37" s="6">
        <v>10000</v>
      </c>
      <c r="AR37" s="6">
        <v>10000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952</v>
      </c>
    </row>
    <row r="38" spans="1:61" ht="15" customHeight="1" outlineLevel="1" x14ac:dyDescent="0.25">
      <c r="A38" s="14" t="s">
        <v>28</v>
      </c>
      <c r="B38" s="12" t="s">
        <v>4</v>
      </c>
      <c r="C38" s="13" t="s">
        <v>58</v>
      </c>
      <c r="D38" s="13" t="s">
        <v>54</v>
      </c>
      <c r="E38" s="12" t="s">
        <v>5</v>
      </c>
      <c r="F38" s="12" t="s">
        <v>4</v>
      </c>
      <c r="G38" s="12" t="s">
        <v>4</v>
      </c>
      <c r="H38" s="12"/>
      <c r="I38" s="12"/>
      <c r="J38" s="12"/>
      <c r="K38" s="12"/>
      <c r="L38" s="12"/>
      <c r="M38" s="28">
        <v>10</v>
      </c>
      <c r="N38" s="28">
        <f t="shared" si="1"/>
        <v>-10</v>
      </c>
      <c r="O38" s="28">
        <v>0</v>
      </c>
      <c r="P38" s="28">
        <v>0</v>
      </c>
      <c r="Q38" s="28">
        <v>0</v>
      </c>
      <c r="R38" s="16">
        <v>1</v>
      </c>
      <c r="S38" s="22">
        <v>0</v>
      </c>
      <c r="T38" s="22">
        <v>0</v>
      </c>
      <c r="U38" s="22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952</v>
      </c>
      <c r="AG38" s="6">
        <v>0</v>
      </c>
      <c r="AH38" s="6">
        <v>0</v>
      </c>
      <c r="AI38" s="6">
        <v>952</v>
      </c>
      <c r="AJ38" s="6">
        <v>-952</v>
      </c>
      <c r="AK38" s="6">
        <v>10000</v>
      </c>
      <c r="AL38" s="7">
        <v>0</v>
      </c>
      <c r="AM38" s="6">
        <v>0</v>
      </c>
      <c r="AN38" s="7">
        <v>0</v>
      </c>
      <c r="AO38" s="6">
        <v>0</v>
      </c>
      <c r="AP38" s="17">
        <f t="shared" si="3"/>
        <v>0</v>
      </c>
      <c r="AQ38" s="6">
        <v>10000</v>
      </c>
      <c r="AR38" s="6">
        <v>10000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952</v>
      </c>
    </row>
    <row r="39" spans="1:61" x14ac:dyDescent="0.25">
      <c r="A39" s="11" t="s">
        <v>29</v>
      </c>
      <c r="B39" s="12" t="s">
        <v>4</v>
      </c>
      <c r="C39" s="13" t="s">
        <v>59</v>
      </c>
      <c r="D39" s="13" t="s">
        <v>53</v>
      </c>
      <c r="E39" s="12" t="s">
        <v>5</v>
      </c>
      <c r="F39" s="12" t="s">
        <v>4</v>
      </c>
      <c r="G39" s="12" t="s">
        <v>4</v>
      </c>
      <c r="H39" s="12"/>
      <c r="I39" s="12"/>
      <c r="J39" s="12"/>
      <c r="K39" s="12"/>
      <c r="L39" s="12"/>
      <c r="M39" s="16">
        <f>SUM(M40:M45)</f>
        <v>312005.90000000002</v>
      </c>
      <c r="N39" s="16">
        <f>SUM(N40:N45)</f>
        <v>11502.300000000005</v>
      </c>
      <c r="O39" s="16">
        <f>SUM(O40:O45)</f>
        <v>323508.2</v>
      </c>
      <c r="P39" s="16">
        <f>SUM(P40:P45)</f>
        <v>310622.90000000002</v>
      </c>
      <c r="Q39" s="16">
        <f t="shared" si="2"/>
        <v>96.01700976976781</v>
      </c>
      <c r="R39" s="16">
        <f>SUM(R40:R45)</f>
        <v>240737.69999999998</v>
      </c>
      <c r="S39" s="22">
        <v>0</v>
      </c>
      <c r="T39" s="22">
        <v>0</v>
      </c>
      <c r="U39" s="22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79822525.560000002</v>
      </c>
      <c r="AG39" s="6">
        <v>0</v>
      </c>
      <c r="AH39" s="6">
        <v>0</v>
      </c>
      <c r="AI39" s="6">
        <v>79822525.560000002</v>
      </c>
      <c r="AJ39" s="6">
        <v>-79822525.560000002</v>
      </c>
      <c r="AK39" s="6">
        <v>225255440</v>
      </c>
      <c r="AL39" s="7">
        <v>0</v>
      </c>
      <c r="AM39" s="6">
        <v>0</v>
      </c>
      <c r="AN39" s="7">
        <v>0</v>
      </c>
      <c r="AO39" s="6">
        <v>0</v>
      </c>
      <c r="AP39" s="17">
        <v>222329.2</v>
      </c>
      <c r="AQ39" s="6">
        <v>217571900</v>
      </c>
      <c r="AR39" s="6">
        <v>225255440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79822525.560000002</v>
      </c>
    </row>
    <row r="40" spans="1:61" s="33" customFormat="1" outlineLevel="1" x14ac:dyDescent="0.25">
      <c r="A40" s="14" t="s">
        <v>30</v>
      </c>
      <c r="B40" s="12" t="s">
        <v>4</v>
      </c>
      <c r="C40" s="13" t="s">
        <v>59</v>
      </c>
      <c r="D40" s="13" t="s">
        <v>52</v>
      </c>
      <c r="E40" s="12" t="s">
        <v>5</v>
      </c>
      <c r="F40" s="12" t="s">
        <v>4</v>
      </c>
      <c r="G40" s="12" t="s">
        <v>4</v>
      </c>
      <c r="H40" s="12"/>
      <c r="I40" s="12"/>
      <c r="J40" s="12"/>
      <c r="K40" s="12"/>
      <c r="L40" s="12"/>
      <c r="M40" s="28">
        <v>43853.7</v>
      </c>
      <c r="N40" s="28">
        <f t="shared" si="1"/>
        <v>1713.8000000000029</v>
      </c>
      <c r="O40" s="28">
        <v>45567.5</v>
      </c>
      <c r="P40" s="28">
        <v>43223.5</v>
      </c>
      <c r="Q40" s="28">
        <f t="shared" si="2"/>
        <v>94.855982882536892</v>
      </c>
      <c r="R40" s="28">
        <v>45761</v>
      </c>
      <c r="S40" s="29">
        <v>0</v>
      </c>
      <c r="T40" s="29">
        <v>0</v>
      </c>
      <c r="U40" s="29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17700128.219999999</v>
      </c>
      <c r="AG40" s="30">
        <v>0</v>
      </c>
      <c r="AH40" s="30">
        <v>0</v>
      </c>
      <c r="AI40" s="30">
        <v>17700128.219999999</v>
      </c>
      <c r="AJ40" s="30">
        <v>-17700128.219999999</v>
      </c>
      <c r="AK40" s="30">
        <v>48796700</v>
      </c>
      <c r="AL40" s="31">
        <v>0</v>
      </c>
      <c r="AM40" s="30">
        <v>0</v>
      </c>
      <c r="AN40" s="31">
        <v>0</v>
      </c>
      <c r="AO40" s="30">
        <v>0</v>
      </c>
      <c r="AP40" s="32">
        <f t="shared" si="3"/>
        <v>45567.5</v>
      </c>
      <c r="AQ40" s="30">
        <v>48798700</v>
      </c>
      <c r="AR40" s="30">
        <v>48796700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  <c r="BD40" s="30">
        <v>0</v>
      </c>
      <c r="BE40" s="30">
        <v>0</v>
      </c>
      <c r="BF40" s="30">
        <v>0</v>
      </c>
      <c r="BG40" s="30">
        <v>0</v>
      </c>
      <c r="BH40" s="30">
        <v>0</v>
      </c>
      <c r="BI40" s="30">
        <v>17700128.219999999</v>
      </c>
    </row>
    <row r="41" spans="1:61" s="33" customFormat="1" outlineLevel="1" x14ac:dyDescent="0.25">
      <c r="A41" s="14" t="s">
        <v>31</v>
      </c>
      <c r="B41" s="12" t="s">
        <v>4</v>
      </c>
      <c r="C41" s="13" t="s">
        <v>59</v>
      </c>
      <c r="D41" s="13" t="s">
        <v>54</v>
      </c>
      <c r="E41" s="12" t="s">
        <v>5</v>
      </c>
      <c r="F41" s="12" t="s">
        <v>4</v>
      </c>
      <c r="G41" s="12" t="s">
        <v>4</v>
      </c>
      <c r="H41" s="12"/>
      <c r="I41" s="12"/>
      <c r="J41" s="12"/>
      <c r="K41" s="12"/>
      <c r="L41" s="12"/>
      <c r="M41" s="28">
        <v>236665.8</v>
      </c>
      <c r="N41" s="28">
        <f t="shared" si="1"/>
        <v>8685</v>
      </c>
      <c r="O41" s="28">
        <v>245350.8</v>
      </c>
      <c r="P41" s="28">
        <v>237390.3</v>
      </c>
      <c r="Q41" s="28">
        <f t="shared" si="2"/>
        <v>96.755461975261554</v>
      </c>
      <c r="R41" s="28">
        <v>167307.29999999999</v>
      </c>
      <c r="S41" s="29">
        <v>0</v>
      </c>
      <c r="T41" s="29">
        <v>0</v>
      </c>
      <c r="U41" s="29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51702157.079999998</v>
      </c>
      <c r="AG41" s="30">
        <v>0</v>
      </c>
      <c r="AH41" s="30">
        <v>0</v>
      </c>
      <c r="AI41" s="30">
        <v>51702157.079999998</v>
      </c>
      <c r="AJ41" s="30">
        <v>-51702157.079999998</v>
      </c>
      <c r="AK41" s="30">
        <v>149704392.06999999</v>
      </c>
      <c r="AL41" s="31">
        <v>0</v>
      </c>
      <c r="AM41" s="30">
        <v>0</v>
      </c>
      <c r="AN41" s="31">
        <v>0</v>
      </c>
      <c r="AO41" s="30">
        <v>0</v>
      </c>
      <c r="AP41" s="32">
        <f t="shared" si="3"/>
        <v>245350.8</v>
      </c>
      <c r="AQ41" s="30">
        <v>142030700</v>
      </c>
      <c r="AR41" s="30">
        <v>149704392.06999999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  <c r="BD41" s="30">
        <v>0</v>
      </c>
      <c r="BE41" s="30">
        <v>0</v>
      </c>
      <c r="BF41" s="30">
        <v>0</v>
      </c>
      <c r="BG41" s="30">
        <v>0</v>
      </c>
      <c r="BH41" s="30">
        <v>0</v>
      </c>
      <c r="BI41" s="30">
        <v>51702157.079999998</v>
      </c>
    </row>
    <row r="42" spans="1:61" s="33" customFormat="1" outlineLevel="1" x14ac:dyDescent="0.25">
      <c r="A42" s="14" t="s">
        <v>32</v>
      </c>
      <c r="B42" s="12" t="s">
        <v>4</v>
      </c>
      <c r="C42" s="13" t="s">
        <v>59</v>
      </c>
      <c r="D42" s="13" t="s">
        <v>55</v>
      </c>
      <c r="E42" s="12" t="s">
        <v>5</v>
      </c>
      <c r="F42" s="12" t="s">
        <v>4</v>
      </c>
      <c r="G42" s="12" t="s">
        <v>4</v>
      </c>
      <c r="H42" s="12"/>
      <c r="I42" s="12"/>
      <c r="J42" s="12"/>
      <c r="K42" s="12"/>
      <c r="L42" s="12"/>
      <c r="M42" s="28">
        <v>15671.5</v>
      </c>
      <c r="N42" s="28">
        <f t="shared" si="1"/>
        <v>1050.4000000000015</v>
      </c>
      <c r="O42" s="28">
        <v>16721.900000000001</v>
      </c>
      <c r="P42" s="28">
        <v>16155.5</v>
      </c>
      <c r="Q42" s="28">
        <f t="shared" si="2"/>
        <v>96.612825097626455</v>
      </c>
      <c r="R42" s="28">
        <v>12813.8</v>
      </c>
      <c r="S42" s="29">
        <v>0</v>
      </c>
      <c r="T42" s="29">
        <v>0</v>
      </c>
      <c r="U42" s="29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4927962.3</v>
      </c>
      <c r="AG42" s="30">
        <v>0</v>
      </c>
      <c r="AH42" s="30">
        <v>0</v>
      </c>
      <c r="AI42" s="30">
        <v>4927962.3</v>
      </c>
      <c r="AJ42" s="30">
        <v>-4927962.3</v>
      </c>
      <c r="AK42" s="30">
        <v>11121732.93</v>
      </c>
      <c r="AL42" s="31">
        <v>0</v>
      </c>
      <c r="AM42" s="30">
        <v>0</v>
      </c>
      <c r="AN42" s="31">
        <v>0</v>
      </c>
      <c r="AO42" s="30">
        <v>0</v>
      </c>
      <c r="AP42" s="32">
        <f t="shared" si="3"/>
        <v>16721.900000000001</v>
      </c>
      <c r="AQ42" s="30">
        <v>10891900</v>
      </c>
      <c r="AR42" s="30">
        <v>11121732.93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  <c r="BC42" s="30">
        <v>0</v>
      </c>
      <c r="BD42" s="30">
        <v>0</v>
      </c>
      <c r="BE42" s="30">
        <v>0</v>
      </c>
      <c r="BF42" s="30">
        <v>0</v>
      </c>
      <c r="BG42" s="30">
        <v>0</v>
      </c>
      <c r="BH42" s="30">
        <v>0</v>
      </c>
      <c r="BI42" s="30">
        <v>4927962.3</v>
      </c>
    </row>
    <row r="43" spans="1:61" s="33" customFormat="1" ht="15.6" customHeight="1" outlineLevel="1" x14ac:dyDescent="0.25">
      <c r="A43" s="14" t="s">
        <v>33</v>
      </c>
      <c r="B43" s="12" t="s">
        <v>4</v>
      </c>
      <c r="C43" s="13" t="s">
        <v>59</v>
      </c>
      <c r="D43" s="13" t="s">
        <v>57</v>
      </c>
      <c r="E43" s="12" t="s">
        <v>5</v>
      </c>
      <c r="F43" s="12" t="s">
        <v>4</v>
      </c>
      <c r="G43" s="12" t="s">
        <v>4</v>
      </c>
      <c r="H43" s="12"/>
      <c r="I43" s="12"/>
      <c r="J43" s="12"/>
      <c r="K43" s="12"/>
      <c r="L43" s="12"/>
      <c r="M43" s="28">
        <v>344</v>
      </c>
      <c r="N43" s="28">
        <f t="shared" si="1"/>
        <v>0</v>
      </c>
      <c r="O43" s="28">
        <v>344</v>
      </c>
      <c r="P43" s="28">
        <v>330.4</v>
      </c>
      <c r="Q43" s="28">
        <f t="shared" si="2"/>
        <v>96.046511627906966</v>
      </c>
      <c r="R43" s="28">
        <v>300.5</v>
      </c>
      <c r="S43" s="29">
        <v>0</v>
      </c>
      <c r="T43" s="29">
        <v>0</v>
      </c>
      <c r="U43" s="29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65000</v>
      </c>
      <c r="AG43" s="30">
        <v>0</v>
      </c>
      <c r="AH43" s="30">
        <v>0</v>
      </c>
      <c r="AI43" s="30">
        <v>65000</v>
      </c>
      <c r="AJ43" s="30">
        <v>-65000</v>
      </c>
      <c r="AK43" s="30">
        <v>335000</v>
      </c>
      <c r="AL43" s="31">
        <v>0</v>
      </c>
      <c r="AM43" s="30">
        <v>0</v>
      </c>
      <c r="AN43" s="31">
        <v>0</v>
      </c>
      <c r="AO43" s="30">
        <v>0</v>
      </c>
      <c r="AP43" s="32">
        <f t="shared" si="3"/>
        <v>344</v>
      </c>
      <c r="AQ43" s="30">
        <v>335000</v>
      </c>
      <c r="AR43" s="30">
        <v>335000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  <c r="BD43" s="30">
        <v>0</v>
      </c>
      <c r="BE43" s="30">
        <v>0</v>
      </c>
      <c r="BF43" s="30">
        <v>0</v>
      </c>
      <c r="BG43" s="30">
        <v>0</v>
      </c>
      <c r="BH43" s="30">
        <v>0</v>
      </c>
      <c r="BI43" s="30">
        <v>65000</v>
      </c>
    </row>
    <row r="44" spans="1:61" s="33" customFormat="1" outlineLevel="1" x14ac:dyDescent="0.25">
      <c r="A44" s="14" t="s">
        <v>34</v>
      </c>
      <c r="B44" s="12" t="s">
        <v>4</v>
      </c>
      <c r="C44" s="13" t="s">
        <v>59</v>
      </c>
      <c r="D44" s="13" t="s">
        <v>59</v>
      </c>
      <c r="E44" s="12" t="s">
        <v>5</v>
      </c>
      <c r="F44" s="12" t="s">
        <v>4</v>
      </c>
      <c r="G44" s="12" t="s">
        <v>4</v>
      </c>
      <c r="H44" s="12"/>
      <c r="I44" s="12"/>
      <c r="J44" s="12"/>
      <c r="K44" s="12"/>
      <c r="L44" s="12"/>
      <c r="M44" s="28">
        <v>242.9</v>
      </c>
      <c r="N44" s="28">
        <f t="shared" si="1"/>
        <v>-64.099999999999994</v>
      </c>
      <c r="O44" s="28">
        <v>178.8</v>
      </c>
      <c r="P44" s="28">
        <v>170.7</v>
      </c>
      <c r="Q44" s="28">
        <f t="shared" si="2"/>
        <v>95.469798657718101</v>
      </c>
      <c r="R44" s="28">
        <v>1345.2</v>
      </c>
      <c r="S44" s="29">
        <v>0</v>
      </c>
      <c r="T44" s="29">
        <v>0</v>
      </c>
      <c r="U44" s="29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206519.2</v>
      </c>
      <c r="AG44" s="30">
        <v>0</v>
      </c>
      <c r="AH44" s="30">
        <v>0</v>
      </c>
      <c r="AI44" s="30">
        <v>206519.2</v>
      </c>
      <c r="AJ44" s="30">
        <v>-206519.2</v>
      </c>
      <c r="AK44" s="30">
        <v>2162915</v>
      </c>
      <c r="AL44" s="31">
        <v>0</v>
      </c>
      <c r="AM44" s="30">
        <v>0</v>
      </c>
      <c r="AN44" s="31">
        <v>0</v>
      </c>
      <c r="AO44" s="30">
        <v>0</v>
      </c>
      <c r="AP44" s="32">
        <f t="shared" si="3"/>
        <v>178.8</v>
      </c>
      <c r="AQ44" s="30">
        <v>2380400</v>
      </c>
      <c r="AR44" s="30">
        <v>2162915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30">
        <v>0</v>
      </c>
      <c r="BI44" s="30">
        <v>206519.2</v>
      </c>
    </row>
    <row r="45" spans="1:61" s="33" customFormat="1" ht="13.9" customHeight="1" outlineLevel="1" x14ac:dyDescent="0.25">
      <c r="A45" s="14" t="s">
        <v>35</v>
      </c>
      <c r="B45" s="12" t="s">
        <v>4</v>
      </c>
      <c r="C45" s="13" t="s">
        <v>59</v>
      </c>
      <c r="D45" s="13" t="s">
        <v>62</v>
      </c>
      <c r="E45" s="12" t="s">
        <v>5</v>
      </c>
      <c r="F45" s="12" t="s">
        <v>4</v>
      </c>
      <c r="G45" s="12" t="s">
        <v>4</v>
      </c>
      <c r="H45" s="12"/>
      <c r="I45" s="12"/>
      <c r="J45" s="12"/>
      <c r="K45" s="12"/>
      <c r="L45" s="12"/>
      <c r="M45" s="28">
        <v>15228</v>
      </c>
      <c r="N45" s="28">
        <f t="shared" si="1"/>
        <v>117.20000000000073</v>
      </c>
      <c r="O45" s="28">
        <v>15345.2</v>
      </c>
      <c r="P45" s="28">
        <v>13352.5</v>
      </c>
      <c r="Q45" s="28">
        <f t="shared" si="2"/>
        <v>87.014180330005473</v>
      </c>
      <c r="R45" s="28">
        <v>13209.9</v>
      </c>
      <c r="S45" s="29">
        <v>0</v>
      </c>
      <c r="T45" s="29">
        <v>0</v>
      </c>
      <c r="U45" s="29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5220758.76</v>
      </c>
      <c r="AG45" s="30">
        <v>0</v>
      </c>
      <c r="AH45" s="30">
        <v>0</v>
      </c>
      <c r="AI45" s="30">
        <v>5220758.76</v>
      </c>
      <c r="AJ45" s="30">
        <v>-5220758.76</v>
      </c>
      <c r="AK45" s="30">
        <v>13134700</v>
      </c>
      <c r="AL45" s="31">
        <v>0</v>
      </c>
      <c r="AM45" s="30">
        <v>0</v>
      </c>
      <c r="AN45" s="31">
        <v>0</v>
      </c>
      <c r="AO45" s="30">
        <v>0</v>
      </c>
      <c r="AP45" s="32">
        <f t="shared" si="3"/>
        <v>15345.2</v>
      </c>
      <c r="AQ45" s="30">
        <v>13135200</v>
      </c>
      <c r="AR45" s="30">
        <v>13134700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5220758.76</v>
      </c>
    </row>
    <row r="46" spans="1:61" x14ac:dyDescent="0.25">
      <c r="A46" s="11" t="s">
        <v>36</v>
      </c>
      <c r="B46" s="12" t="s">
        <v>4</v>
      </c>
      <c r="C46" s="13" t="s">
        <v>64</v>
      </c>
      <c r="D46" s="13" t="s">
        <v>53</v>
      </c>
      <c r="E46" s="12" t="s">
        <v>5</v>
      </c>
      <c r="F46" s="12" t="s">
        <v>4</v>
      </c>
      <c r="G46" s="12" t="s">
        <v>4</v>
      </c>
      <c r="H46" s="12"/>
      <c r="I46" s="12"/>
      <c r="J46" s="12"/>
      <c r="K46" s="12"/>
      <c r="L46" s="12"/>
      <c r="M46" s="16">
        <f>SUM(M47:M48)</f>
        <v>34150</v>
      </c>
      <c r="N46" s="16">
        <f>SUM(N47:N48)</f>
        <v>419.20000000000255</v>
      </c>
      <c r="O46" s="16">
        <f>SUM(O47:O48)</f>
        <v>34569.200000000004</v>
      </c>
      <c r="P46" s="16">
        <f>SUM(P47:P48)</f>
        <v>33500</v>
      </c>
      <c r="Q46" s="16">
        <f t="shared" si="2"/>
        <v>96.907073348529892</v>
      </c>
      <c r="R46" s="16">
        <f>SUM(R47:R48)</f>
        <v>20829.3</v>
      </c>
      <c r="S46" s="22">
        <v>0</v>
      </c>
      <c r="T46" s="22">
        <v>0</v>
      </c>
      <c r="U46" s="22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6563998.2400000002</v>
      </c>
      <c r="AG46" s="6">
        <v>0</v>
      </c>
      <c r="AH46" s="6">
        <v>0</v>
      </c>
      <c r="AI46" s="6">
        <v>6563998.2400000002</v>
      </c>
      <c r="AJ46" s="6">
        <v>-6563998.2400000002</v>
      </c>
      <c r="AK46" s="6">
        <v>20046400</v>
      </c>
      <c r="AL46" s="7">
        <v>0</v>
      </c>
      <c r="AM46" s="6">
        <v>0</v>
      </c>
      <c r="AN46" s="7">
        <v>0</v>
      </c>
      <c r="AO46" s="6">
        <v>0</v>
      </c>
      <c r="AP46" s="17">
        <f t="shared" si="3"/>
        <v>34569.200000000004</v>
      </c>
      <c r="AQ46" s="6">
        <v>15216400</v>
      </c>
      <c r="AR46" s="6">
        <v>20046400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6563998.2400000002</v>
      </c>
    </row>
    <row r="47" spans="1:61" s="33" customFormat="1" outlineLevel="1" x14ac:dyDescent="0.25">
      <c r="A47" s="14" t="s">
        <v>37</v>
      </c>
      <c r="B47" s="12" t="s">
        <v>4</v>
      </c>
      <c r="C47" s="13" t="s">
        <v>64</v>
      </c>
      <c r="D47" s="13" t="s">
        <v>52</v>
      </c>
      <c r="E47" s="12" t="s">
        <v>5</v>
      </c>
      <c r="F47" s="12" t="s">
        <v>4</v>
      </c>
      <c r="G47" s="12" t="s">
        <v>4</v>
      </c>
      <c r="H47" s="12"/>
      <c r="I47" s="12"/>
      <c r="J47" s="12"/>
      <c r="K47" s="12"/>
      <c r="L47" s="12"/>
      <c r="M47" s="28">
        <v>28010.3</v>
      </c>
      <c r="N47" s="28">
        <f t="shared" si="1"/>
        <v>1189.6000000000022</v>
      </c>
      <c r="O47" s="28">
        <v>29199.9</v>
      </c>
      <c r="P47" s="28">
        <v>28200.799999999999</v>
      </c>
      <c r="Q47" s="28">
        <f t="shared" si="2"/>
        <v>96.578412939770331</v>
      </c>
      <c r="R47" s="28">
        <v>16710.099999999999</v>
      </c>
      <c r="S47" s="29">
        <v>0</v>
      </c>
      <c r="T47" s="29">
        <v>0</v>
      </c>
      <c r="U47" s="29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4879847.6100000003</v>
      </c>
      <c r="AG47" s="30">
        <v>0</v>
      </c>
      <c r="AH47" s="30">
        <v>0</v>
      </c>
      <c r="AI47" s="30">
        <v>4879847.6100000003</v>
      </c>
      <c r="AJ47" s="30">
        <v>-4879847.6100000003</v>
      </c>
      <c r="AK47" s="30">
        <v>16115000</v>
      </c>
      <c r="AL47" s="31">
        <v>0</v>
      </c>
      <c r="AM47" s="30">
        <v>0</v>
      </c>
      <c r="AN47" s="31">
        <v>0</v>
      </c>
      <c r="AO47" s="30">
        <v>0</v>
      </c>
      <c r="AP47" s="32">
        <f t="shared" si="3"/>
        <v>29199.9</v>
      </c>
      <c r="AQ47" s="30">
        <v>11285000</v>
      </c>
      <c r="AR47" s="30">
        <v>16115000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4879847.6100000003</v>
      </c>
    </row>
    <row r="48" spans="1:61" s="33" customFormat="1" ht="16.149999999999999" customHeight="1" outlineLevel="1" x14ac:dyDescent="0.25">
      <c r="A48" s="14" t="s">
        <v>38</v>
      </c>
      <c r="B48" s="12" t="s">
        <v>4</v>
      </c>
      <c r="C48" s="13" t="s">
        <v>64</v>
      </c>
      <c r="D48" s="13" t="s">
        <v>56</v>
      </c>
      <c r="E48" s="12" t="s">
        <v>5</v>
      </c>
      <c r="F48" s="12" t="s">
        <v>4</v>
      </c>
      <c r="G48" s="12" t="s">
        <v>4</v>
      </c>
      <c r="H48" s="12"/>
      <c r="I48" s="12"/>
      <c r="J48" s="12"/>
      <c r="K48" s="12"/>
      <c r="L48" s="12"/>
      <c r="M48" s="28">
        <v>6139.7</v>
      </c>
      <c r="N48" s="28">
        <f t="shared" si="1"/>
        <v>-770.39999999999964</v>
      </c>
      <c r="O48" s="28">
        <v>5369.3</v>
      </c>
      <c r="P48" s="28">
        <v>5299.2</v>
      </c>
      <c r="Q48" s="28">
        <f t="shared" si="2"/>
        <v>98.69442944145419</v>
      </c>
      <c r="R48" s="28">
        <v>4119.2</v>
      </c>
      <c r="S48" s="29">
        <v>0</v>
      </c>
      <c r="T48" s="29">
        <v>0</v>
      </c>
      <c r="U48" s="29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30">
        <v>1684150.63</v>
      </c>
      <c r="AG48" s="30">
        <v>0</v>
      </c>
      <c r="AH48" s="30">
        <v>0</v>
      </c>
      <c r="AI48" s="30">
        <v>1684150.63</v>
      </c>
      <c r="AJ48" s="30">
        <v>-1684150.63</v>
      </c>
      <c r="AK48" s="30">
        <v>3931400</v>
      </c>
      <c r="AL48" s="31">
        <v>0</v>
      </c>
      <c r="AM48" s="30">
        <v>0</v>
      </c>
      <c r="AN48" s="31">
        <v>0</v>
      </c>
      <c r="AO48" s="30">
        <v>0</v>
      </c>
      <c r="AP48" s="32">
        <f t="shared" si="3"/>
        <v>5369.3</v>
      </c>
      <c r="AQ48" s="30">
        <v>3931400</v>
      </c>
      <c r="AR48" s="30">
        <v>3931400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0">
        <v>0</v>
      </c>
      <c r="BA48" s="30">
        <v>0</v>
      </c>
      <c r="BB48" s="30">
        <v>0</v>
      </c>
      <c r="BC48" s="30">
        <v>0</v>
      </c>
      <c r="BD48" s="30">
        <v>0</v>
      </c>
      <c r="BE48" s="30">
        <v>0</v>
      </c>
      <c r="BF48" s="30">
        <v>0</v>
      </c>
      <c r="BG48" s="30">
        <v>0</v>
      </c>
      <c r="BH48" s="30">
        <v>0</v>
      </c>
      <c r="BI48" s="30">
        <v>1684150.63</v>
      </c>
    </row>
    <row r="49" spans="1:61" x14ac:dyDescent="0.25">
      <c r="A49" s="11" t="s">
        <v>39</v>
      </c>
      <c r="B49" s="12" t="s">
        <v>4</v>
      </c>
      <c r="C49" s="13" t="s">
        <v>65</v>
      </c>
      <c r="D49" s="13" t="s">
        <v>53</v>
      </c>
      <c r="E49" s="12" t="s">
        <v>5</v>
      </c>
      <c r="F49" s="12" t="s">
        <v>4</v>
      </c>
      <c r="G49" s="12" t="s">
        <v>4</v>
      </c>
      <c r="H49" s="12"/>
      <c r="I49" s="12"/>
      <c r="J49" s="12"/>
      <c r="K49" s="12"/>
      <c r="L49" s="12"/>
      <c r="M49" s="16">
        <f>SUM(M50:M52)</f>
        <v>25765</v>
      </c>
      <c r="N49" s="16">
        <f>SUM(N50:N52)</f>
        <v>65.099999999998545</v>
      </c>
      <c r="O49" s="16">
        <f>SUM(O50:O52)</f>
        <v>25817.8</v>
      </c>
      <c r="P49" s="16">
        <f>SUM(P50:P52)</f>
        <v>24334</v>
      </c>
      <c r="Q49" s="16">
        <f t="shared" si="2"/>
        <v>94.252802330175314</v>
      </c>
      <c r="R49" s="16">
        <f>SUM(R50:R52)</f>
        <v>32294.7</v>
      </c>
      <c r="S49" s="22">
        <v>0</v>
      </c>
      <c r="T49" s="22">
        <v>0</v>
      </c>
      <c r="U49" s="22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12927392.99</v>
      </c>
      <c r="AG49" s="6">
        <v>0</v>
      </c>
      <c r="AH49" s="6">
        <v>0</v>
      </c>
      <c r="AI49" s="6">
        <v>12927392.99</v>
      </c>
      <c r="AJ49" s="6">
        <v>-12927392.99</v>
      </c>
      <c r="AK49" s="6">
        <v>39939028.229999997</v>
      </c>
      <c r="AL49" s="7">
        <v>0</v>
      </c>
      <c r="AM49" s="6">
        <v>0</v>
      </c>
      <c r="AN49" s="7">
        <v>0</v>
      </c>
      <c r="AO49" s="6">
        <v>0</v>
      </c>
      <c r="AP49" s="17">
        <f t="shared" si="3"/>
        <v>25817.8</v>
      </c>
      <c r="AQ49" s="6">
        <v>39932316</v>
      </c>
      <c r="AR49" s="6">
        <v>39939028.229999997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12927392.99</v>
      </c>
    </row>
    <row r="50" spans="1:61" s="33" customFormat="1" outlineLevel="1" x14ac:dyDescent="0.25">
      <c r="A50" s="14" t="s">
        <v>40</v>
      </c>
      <c r="B50" s="12" t="s">
        <v>4</v>
      </c>
      <c r="C50" s="13" t="s">
        <v>65</v>
      </c>
      <c r="D50" s="13" t="s">
        <v>55</v>
      </c>
      <c r="E50" s="12" t="s">
        <v>5</v>
      </c>
      <c r="F50" s="12" t="s">
        <v>4</v>
      </c>
      <c r="G50" s="12" t="s">
        <v>4</v>
      </c>
      <c r="H50" s="12"/>
      <c r="I50" s="12"/>
      <c r="J50" s="12"/>
      <c r="K50" s="12"/>
      <c r="L50" s="12"/>
      <c r="M50" s="28">
        <v>3176</v>
      </c>
      <c r="N50" s="28">
        <f t="shared" si="1"/>
        <v>65</v>
      </c>
      <c r="O50" s="28">
        <v>3241</v>
      </c>
      <c r="P50" s="28">
        <v>3241</v>
      </c>
      <c r="Q50" s="28">
        <f t="shared" si="2"/>
        <v>100</v>
      </c>
      <c r="R50" s="28">
        <v>1903.3</v>
      </c>
      <c r="S50" s="29">
        <v>0</v>
      </c>
      <c r="T50" s="29">
        <v>0</v>
      </c>
      <c r="U50" s="29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121928</v>
      </c>
      <c r="AG50" s="30">
        <v>0</v>
      </c>
      <c r="AH50" s="30">
        <v>0</v>
      </c>
      <c r="AI50" s="30">
        <v>121928</v>
      </c>
      <c r="AJ50" s="30">
        <v>-121928</v>
      </c>
      <c r="AK50" s="30">
        <v>2015257.23</v>
      </c>
      <c r="AL50" s="31">
        <v>0</v>
      </c>
      <c r="AM50" s="30">
        <v>0</v>
      </c>
      <c r="AN50" s="31">
        <v>0</v>
      </c>
      <c r="AO50" s="30">
        <v>0</v>
      </c>
      <c r="AP50" s="32">
        <f t="shared" si="3"/>
        <v>3241</v>
      </c>
      <c r="AQ50" s="30">
        <v>2015300</v>
      </c>
      <c r="AR50" s="30">
        <v>2015257.23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  <c r="BD50" s="30">
        <v>0</v>
      </c>
      <c r="BE50" s="30">
        <v>0</v>
      </c>
      <c r="BF50" s="30">
        <v>0</v>
      </c>
      <c r="BG50" s="30">
        <v>0</v>
      </c>
      <c r="BH50" s="30">
        <v>0</v>
      </c>
      <c r="BI50" s="30">
        <v>121928</v>
      </c>
    </row>
    <row r="51" spans="1:61" s="33" customFormat="1" outlineLevel="1" x14ac:dyDescent="0.25">
      <c r="A51" s="14" t="s">
        <v>41</v>
      </c>
      <c r="B51" s="12" t="s">
        <v>4</v>
      </c>
      <c r="C51" s="13" t="s">
        <v>65</v>
      </c>
      <c r="D51" s="13" t="s">
        <v>56</v>
      </c>
      <c r="E51" s="12" t="s">
        <v>5</v>
      </c>
      <c r="F51" s="12" t="s">
        <v>4</v>
      </c>
      <c r="G51" s="12" t="s">
        <v>4</v>
      </c>
      <c r="H51" s="12"/>
      <c r="I51" s="12"/>
      <c r="J51" s="12"/>
      <c r="K51" s="12"/>
      <c r="L51" s="12"/>
      <c r="M51" s="28">
        <v>22573.200000000001</v>
      </c>
      <c r="N51" s="28">
        <f t="shared" si="1"/>
        <v>9.9999999998544808E-2</v>
      </c>
      <c r="O51" s="28">
        <v>22573.3</v>
      </c>
      <c r="P51" s="28">
        <v>21093</v>
      </c>
      <c r="Q51" s="28">
        <f t="shared" si="2"/>
        <v>93.442252572729728</v>
      </c>
      <c r="R51" s="28">
        <v>30391.4</v>
      </c>
      <c r="S51" s="29">
        <v>0</v>
      </c>
      <c r="T51" s="29">
        <v>0</v>
      </c>
      <c r="U51" s="29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12805464.99</v>
      </c>
      <c r="AG51" s="30">
        <v>0</v>
      </c>
      <c r="AH51" s="30">
        <v>0</v>
      </c>
      <c r="AI51" s="30">
        <v>12805464.99</v>
      </c>
      <c r="AJ51" s="30">
        <v>-12805464.99</v>
      </c>
      <c r="AK51" s="30">
        <v>37882471</v>
      </c>
      <c r="AL51" s="31">
        <v>0</v>
      </c>
      <c r="AM51" s="30">
        <v>0</v>
      </c>
      <c r="AN51" s="31">
        <v>0</v>
      </c>
      <c r="AO51" s="30">
        <v>0</v>
      </c>
      <c r="AP51" s="32">
        <f t="shared" si="3"/>
        <v>22573.3</v>
      </c>
      <c r="AQ51" s="30">
        <v>37875716</v>
      </c>
      <c r="AR51" s="30">
        <v>37882471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>
        <v>0</v>
      </c>
      <c r="AY51" s="30">
        <v>0</v>
      </c>
      <c r="AZ51" s="30">
        <v>0</v>
      </c>
      <c r="BA51" s="30">
        <v>0</v>
      </c>
      <c r="BB51" s="30">
        <v>0</v>
      </c>
      <c r="BC51" s="30">
        <v>0</v>
      </c>
      <c r="BD51" s="30">
        <v>0</v>
      </c>
      <c r="BE51" s="30">
        <v>0</v>
      </c>
      <c r="BF51" s="30">
        <v>0</v>
      </c>
      <c r="BG51" s="30">
        <v>0</v>
      </c>
      <c r="BH51" s="30">
        <v>0</v>
      </c>
      <c r="BI51" s="30">
        <v>12805464.99</v>
      </c>
    </row>
    <row r="52" spans="1:61" s="33" customFormat="1" ht="15" customHeight="1" outlineLevel="1" x14ac:dyDescent="0.25">
      <c r="A52" s="14" t="s">
        <v>42</v>
      </c>
      <c r="B52" s="12" t="s">
        <v>4</v>
      </c>
      <c r="C52" s="13" t="s">
        <v>65</v>
      </c>
      <c r="D52" s="13" t="s">
        <v>58</v>
      </c>
      <c r="E52" s="12" t="s">
        <v>5</v>
      </c>
      <c r="F52" s="12" t="s">
        <v>4</v>
      </c>
      <c r="G52" s="12" t="s">
        <v>4</v>
      </c>
      <c r="H52" s="12"/>
      <c r="I52" s="12"/>
      <c r="J52" s="12"/>
      <c r="K52" s="12"/>
      <c r="L52" s="12"/>
      <c r="M52" s="28">
        <v>15.8</v>
      </c>
      <c r="N52" s="28">
        <v>0</v>
      </c>
      <c r="O52" s="28">
        <v>3.5</v>
      </c>
      <c r="P52" s="28">
        <v>0</v>
      </c>
      <c r="Q52" s="28">
        <f t="shared" si="2"/>
        <v>0</v>
      </c>
      <c r="R52" s="28">
        <v>0</v>
      </c>
      <c r="S52" s="29">
        <v>0</v>
      </c>
      <c r="T52" s="29">
        <v>0</v>
      </c>
      <c r="U52" s="29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30">
        <v>0</v>
      </c>
      <c r="AJ52" s="30">
        <v>0</v>
      </c>
      <c r="AK52" s="30">
        <v>41300</v>
      </c>
      <c r="AL52" s="31">
        <v>0</v>
      </c>
      <c r="AM52" s="30">
        <v>0</v>
      </c>
      <c r="AN52" s="31">
        <v>0</v>
      </c>
      <c r="AO52" s="30">
        <v>0</v>
      </c>
      <c r="AP52" s="32">
        <f t="shared" si="3"/>
        <v>3.5</v>
      </c>
      <c r="AQ52" s="30">
        <v>41300</v>
      </c>
      <c r="AR52" s="30">
        <v>41300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0">
        <v>0</v>
      </c>
      <c r="BB52" s="30">
        <v>0</v>
      </c>
      <c r="BC52" s="30">
        <v>0</v>
      </c>
      <c r="BD52" s="30">
        <v>0</v>
      </c>
      <c r="BE52" s="30">
        <v>0</v>
      </c>
      <c r="BF52" s="30">
        <v>0</v>
      </c>
      <c r="BG52" s="30">
        <v>0</v>
      </c>
      <c r="BH52" s="30">
        <v>0</v>
      </c>
      <c r="BI52" s="30">
        <v>0</v>
      </c>
    </row>
    <row r="53" spans="1:61" x14ac:dyDescent="0.25">
      <c r="A53" s="11" t="s">
        <v>43</v>
      </c>
      <c r="B53" s="12" t="s">
        <v>4</v>
      </c>
      <c r="C53" s="13" t="s">
        <v>60</v>
      </c>
      <c r="D53" s="13" t="s">
        <v>53</v>
      </c>
      <c r="E53" s="12" t="s">
        <v>5</v>
      </c>
      <c r="F53" s="12" t="s">
        <v>4</v>
      </c>
      <c r="G53" s="12" t="s">
        <v>4</v>
      </c>
      <c r="H53" s="12"/>
      <c r="I53" s="12"/>
      <c r="J53" s="12"/>
      <c r="K53" s="12"/>
      <c r="L53" s="12"/>
      <c r="M53" s="16">
        <f>SUM(M54:M55)</f>
        <v>400</v>
      </c>
      <c r="N53" s="16">
        <f>SUM(N54:N55)</f>
        <v>0</v>
      </c>
      <c r="O53" s="16">
        <f>SUM(O54:O55)</f>
        <v>400</v>
      </c>
      <c r="P53" s="16">
        <f>SUM(P54:P55)</f>
        <v>364.5</v>
      </c>
      <c r="Q53" s="16">
        <f t="shared" si="2"/>
        <v>91.125</v>
      </c>
      <c r="R53" s="16">
        <f>SUM(R54:R55)</f>
        <v>95.5</v>
      </c>
      <c r="S53" s="22">
        <v>0</v>
      </c>
      <c r="T53" s="22">
        <v>0</v>
      </c>
      <c r="U53" s="22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53647.75</v>
      </c>
      <c r="AG53" s="6">
        <v>0</v>
      </c>
      <c r="AH53" s="6">
        <v>0</v>
      </c>
      <c r="AI53" s="6">
        <v>53647.75</v>
      </c>
      <c r="AJ53" s="6">
        <v>-53647.75</v>
      </c>
      <c r="AK53" s="6">
        <v>1681500</v>
      </c>
      <c r="AL53" s="7">
        <v>0</v>
      </c>
      <c r="AM53" s="6">
        <v>0</v>
      </c>
      <c r="AN53" s="7">
        <v>0</v>
      </c>
      <c r="AO53" s="6">
        <v>0</v>
      </c>
      <c r="AP53" s="17">
        <f t="shared" si="3"/>
        <v>400</v>
      </c>
      <c r="AQ53" s="6">
        <v>180000</v>
      </c>
      <c r="AR53" s="6">
        <v>1681500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53647.75</v>
      </c>
    </row>
    <row r="54" spans="1:61" s="33" customFormat="1" hidden="1" outlineLevel="1" x14ac:dyDescent="0.25">
      <c r="A54" s="14" t="s">
        <v>44</v>
      </c>
      <c r="B54" s="12" t="s">
        <v>4</v>
      </c>
      <c r="C54" s="13" t="s">
        <v>60</v>
      </c>
      <c r="D54" s="13" t="s">
        <v>52</v>
      </c>
      <c r="E54" s="12" t="s">
        <v>5</v>
      </c>
      <c r="F54" s="12" t="s">
        <v>4</v>
      </c>
      <c r="G54" s="12" t="s">
        <v>4</v>
      </c>
      <c r="H54" s="12"/>
      <c r="I54" s="12"/>
      <c r="J54" s="12"/>
      <c r="K54" s="12"/>
      <c r="L54" s="12"/>
      <c r="M54" s="28">
        <v>0</v>
      </c>
      <c r="N54" s="28">
        <f t="shared" ref="N54:N55" si="6">SUM(O54-M54)</f>
        <v>0</v>
      </c>
      <c r="O54" s="28">
        <v>0</v>
      </c>
      <c r="P54" s="28">
        <v>0</v>
      </c>
      <c r="Q54" s="28" t="e">
        <f t="shared" si="2"/>
        <v>#DIV/0!</v>
      </c>
      <c r="R54" s="28">
        <f t="shared" si="4"/>
        <v>0</v>
      </c>
      <c r="S54" s="29">
        <v>0</v>
      </c>
      <c r="T54" s="29">
        <v>0</v>
      </c>
      <c r="U54" s="29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1501500</v>
      </c>
      <c r="AL54" s="31">
        <v>0</v>
      </c>
      <c r="AM54" s="30">
        <v>0</v>
      </c>
      <c r="AN54" s="31">
        <v>0</v>
      </c>
      <c r="AO54" s="30">
        <v>0</v>
      </c>
      <c r="AP54" s="32">
        <f t="shared" si="3"/>
        <v>0</v>
      </c>
      <c r="AQ54" s="30">
        <v>0</v>
      </c>
      <c r="AR54" s="30">
        <v>1501500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  <c r="BD54" s="30">
        <v>0</v>
      </c>
      <c r="BE54" s="30">
        <v>0</v>
      </c>
      <c r="BF54" s="30">
        <v>0</v>
      </c>
      <c r="BG54" s="30">
        <v>0</v>
      </c>
      <c r="BH54" s="30">
        <v>0</v>
      </c>
      <c r="BI54" s="30">
        <v>0</v>
      </c>
    </row>
    <row r="55" spans="1:61" s="33" customFormat="1" outlineLevel="1" x14ac:dyDescent="0.25">
      <c r="A55" s="14" t="s">
        <v>45</v>
      </c>
      <c r="B55" s="12" t="s">
        <v>4</v>
      </c>
      <c r="C55" s="13" t="s">
        <v>60</v>
      </c>
      <c r="D55" s="13" t="s">
        <v>54</v>
      </c>
      <c r="E55" s="12" t="s">
        <v>5</v>
      </c>
      <c r="F55" s="12" t="s">
        <v>4</v>
      </c>
      <c r="G55" s="12" t="s">
        <v>4</v>
      </c>
      <c r="H55" s="12"/>
      <c r="I55" s="12"/>
      <c r="J55" s="12"/>
      <c r="K55" s="12"/>
      <c r="L55" s="12"/>
      <c r="M55" s="28">
        <v>400</v>
      </c>
      <c r="N55" s="28">
        <f t="shared" si="6"/>
        <v>0</v>
      </c>
      <c r="O55" s="28">
        <v>400</v>
      </c>
      <c r="P55" s="28">
        <v>364.5</v>
      </c>
      <c r="Q55" s="28">
        <f t="shared" si="2"/>
        <v>91.125</v>
      </c>
      <c r="R55" s="28">
        <v>95.5</v>
      </c>
      <c r="S55" s="29">
        <v>0</v>
      </c>
      <c r="T55" s="29">
        <v>0</v>
      </c>
      <c r="U55" s="29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53647.75</v>
      </c>
      <c r="AG55" s="30">
        <v>0</v>
      </c>
      <c r="AH55" s="30">
        <v>0</v>
      </c>
      <c r="AI55" s="30">
        <v>53647.75</v>
      </c>
      <c r="AJ55" s="30">
        <v>-53647.75</v>
      </c>
      <c r="AK55" s="30">
        <v>180000</v>
      </c>
      <c r="AL55" s="31">
        <v>0</v>
      </c>
      <c r="AM55" s="30">
        <v>0</v>
      </c>
      <c r="AN55" s="31">
        <v>0</v>
      </c>
      <c r="AO55" s="30">
        <v>0</v>
      </c>
      <c r="AP55" s="32">
        <f t="shared" si="3"/>
        <v>400</v>
      </c>
      <c r="AQ55" s="30">
        <v>180000</v>
      </c>
      <c r="AR55" s="30">
        <v>180000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53647.75</v>
      </c>
    </row>
    <row r="56" spans="1:61" s="48" customFormat="1" ht="31.5" outlineLevel="1" x14ac:dyDescent="0.25">
      <c r="A56" s="41" t="s">
        <v>77</v>
      </c>
      <c r="B56" s="42"/>
      <c r="C56" s="43" t="s">
        <v>61</v>
      </c>
      <c r="D56" s="43" t="s">
        <v>53</v>
      </c>
      <c r="E56" s="42"/>
      <c r="F56" s="42"/>
      <c r="G56" s="42"/>
      <c r="H56" s="42"/>
      <c r="I56" s="42"/>
      <c r="J56" s="42"/>
      <c r="K56" s="42"/>
      <c r="L56" s="42"/>
      <c r="M56" s="16">
        <f>M57</f>
        <v>3.6</v>
      </c>
      <c r="N56" s="16">
        <f t="shared" ref="N56:Q56" si="7">N57</f>
        <v>0</v>
      </c>
      <c r="O56" s="16">
        <f t="shared" si="7"/>
        <v>3.3</v>
      </c>
      <c r="P56" s="16">
        <f t="shared" si="7"/>
        <v>3.3</v>
      </c>
      <c r="Q56" s="16">
        <f t="shared" si="7"/>
        <v>100</v>
      </c>
      <c r="R56" s="16"/>
      <c r="S56" s="44"/>
      <c r="T56" s="44"/>
      <c r="U56" s="44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6"/>
      <c r="AM56" s="45"/>
      <c r="AN56" s="46"/>
      <c r="AO56" s="45"/>
      <c r="AP56" s="47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</row>
    <row r="57" spans="1:61" s="33" customFormat="1" ht="31.5" outlineLevel="1" x14ac:dyDescent="0.25">
      <c r="A57" s="40" t="s">
        <v>77</v>
      </c>
      <c r="B57" s="12"/>
      <c r="C57" s="13" t="s">
        <v>61</v>
      </c>
      <c r="D57" s="13" t="s">
        <v>52</v>
      </c>
      <c r="E57" s="12"/>
      <c r="F57" s="12"/>
      <c r="G57" s="12"/>
      <c r="H57" s="12"/>
      <c r="I57" s="12"/>
      <c r="J57" s="12"/>
      <c r="K57" s="12"/>
      <c r="L57" s="12"/>
      <c r="M57" s="28">
        <v>3.6</v>
      </c>
      <c r="N57" s="28"/>
      <c r="O57" s="28">
        <v>3.3</v>
      </c>
      <c r="P57" s="28">
        <v>3.3</v>
      </c>
      <c r="Q57" s="28">
        <f t="shared" si="2"/>
        <v>100</v>
      </c>
      <c r="R57" s="28"/>
      <c r="S57" s="29"/>
      <c r="T57" s="29"/>
      <c r="U57" s="29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1"/>
      <c r="AM57" s="30"/>
      <c r="AN57" s="31"/>
      <c r="AO57" s="30"/>
      <c r="AP57" s="32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</row>
    <row r="58" spans="1:61" ht="63" x14ac:dyDescent="0.25">
      <c r="A58" s="11" t="s">
        <v>46</v>
      </c>
      <c r="B58" s="12" t="s">
        <v>4</v>
      </c>
      <c r="C58" s="13" t="s">
        <v>66</v>
      </c>
      <c r="D58" s="13" t="s">
        <v>53</v>
      </c>
      <c r="E58" s="12" t="s">
        <v>5</v>
      </c>
      <c r="F58" s="12" t="s">
        <v>4</v>
      </c>
      <c r="G58" s="12" t="s">
        <v>4</v>
      </c>
      <c r="H58" s="12"/>
      <c r="I58" s="12"/>
      <c r="J58" s="12"/>
      <c r="K58" s="12"/>
      <c r="L58" s="12"/>
      <c r="M58" s="16">
        <f>SUM(M59:M61)</f>
        <v>34109.599999999999</v>
      </c>
      <c r="N58" s="16">
        <f>SUM(N59:N61)</f>
        <v>-54.899999999997817</v>
      </c>
      <c r="O58" s="16">
        <f>SUM(O59:O61)</f>
        <v>34054.699999999997</v>
      </c>
      <c r="P58" s="16">
        <f>SUM(P59:P61)</f>
        <v>34054.699999999997</v>
      </c>
      <c r="Q58" s="16">
        <f t="shared" si="2"/>
        <v>100</v>
      </c>
      <c r="R58" s="16">
        <f>SUM(R59:R61)</f>
        <v>33668.199999999997</v>
      </c>
      <c r="S58" s="22">
        <v>0</v>
      </c>
      <c r="T58" s="22">
        <v>0</v>
      </c>
      <c r="U58" s="22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18100911.199999999</v>
      </c>
      <c r="AG58" s="6">
        <v>0</v>
      </c>
      <c r="AH58" s="6">
        <v>0</v>
      </c>
      <c r="AI58" s="6">
        <v>18100911.199999999</v>
      </c>
      <c r="AJ58" s="6">
        <v>-18100911.199999999</v>
      </c>
      <c r="AK58" s="6">
        <v>36730800</v>
      </c>
      <c r="AL58" s="7">
        <v>0</v>
      </c>
      <c r="AM58" s="6">
        <v>0</v>
      </c>
      <c r="AN58" s="7">
        <v>0</v>
      </c>
      <c r="AO58" s="6">
        <v>0</v>
      </c>
      <c r="AP58" s="17">
        <f t="shared" si="3"/>
        <v>34054.699999999997</v>
      </c>
      <c r="AQ58" s="6">
        <v>41560800</v>
      </c>
      <c r="AR58" s="6">
        <v>36730800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18100911.199999999</v>
      </c>
    </row>
    <row r="59" spans="1:61" s="33" customFormat="1" ht="35.25" customHeight="1" outlineLevel="1" x14ac:dyDescent="0.25">
      <c r="A59" s="14" t="s">
        <v>47</v>
      </c>
      <c r="B59" s="12" t="s">
        <v>4</v>
      </c>
      <c r="C59" s="13" t="s">
        <v>66</v>
      </c>
      <c r="D59" s="13" t="s">
        <v>52</v>
      </c>
      <c r="E59" s="12" t="s">
        <v>5</v>
      </c>
      <c r="F59" s="12" t="s">
        <v>4</v>
      </c>
      <c r="G59" s="12" t="s">
        <v>4</v>
      </c>
      <c r="H59" s="12"/>
      <c r="I59" s="12"/>
      <c r="J59" s="12"/>
      <c r="K59" s="12"/>
      <c r="L59" s="12"/>
      <c r="M59" s="28">
        <v>5727</v>
      </c>
      <c r="N59" s="28">
        <f t="shared" ref="N59:N61" si="8">SUM(O59-M59)</f>
        <v>0</v>
      </c>
      <c r="O59" s="28">
        <v>5727</v>
      </c>
      <c r="P59" s="28">
        <v>5727</v>
      </c>
      <c r="Q59" s="28">
        <f t="shared" si="2"/>
        <v>100</v>
      </c>
      <c r="R59" s="28">
        <f t="shared" si="4"/>
        <v>0</v>
      </c>
      <c r="S59" s="29">
        <v>0</v>
      </c>
      <c r="T59" s="29">
        <v>0</v>
      </c>
      <c r="U59" s="29">
        <v>0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2405000</v>
      </c>
      <c r="AG59" s="30">
        <v>0</v>
      </c>
      <c r="AH59" s="30">
        <v>0</v>
      </c>
      <c r="AI59" s="30">
        <v>2405000</v>
      </c>
      <c r="AJ59" s="30">
        <v>-2405000</v>
      </c>
      <c r="AK59" s="30">
        <v>5775000</v>
      </c>
      <c r="AL59" s="31">
        <v>0</v>
      </c>
      <c r="AM59" s="30">
        <v>0</v>
      </c>
      <c r="AN59" s="31">
        <v>0</v>
      </c>
      <c r="AO59" s="30">
        <v>0</v>
      </c>
      <c r="AP59" s="32">
        <f t="shared" si="3"/>
        <v>5727</v>
      </c>
      <c r="AQ59" s="30">
        <v>5775000</v>
      </c>
      <c r="AR59" s="30">
        <v>5775000</v>
      </c>
      <c r="AS59" s="30">
        <v>0</v>
      </c>
      <c r="AT59" s="30">
        <v>0</v>
      </c>
      <c r="AU59" s="30">
        <v>0</v>
      </c>
      <c r="AV59" s="30">
        <v>0</v>
      </c>
      <c r="AW59" s="30">
        <v>0</v>
      </c>
      <c r="AX59" s="30">
        <v>0</v>
      </c>
      <c r="AY59" s="30">
        <v>0</v>
      </c>
      <c r="AZ59" s="30">
        <v>0</v>
      </c>
      <c r="BA59" s="30">
        <v>0</v>
      </c>
      <c r="BB59" s="30">
        <v>0</v>
      </c>
      <c r="BC59" s="30">
        <v>0</v>
      </c>
      <c r="BD59" s="30">
        <v>0</v>
      </c>
      <c r="BE59" s="30">
        <v>0</v>
      </c>
      <c r="BF59" s="30">
        <v>0</v>
      </c>
      <c r="BG59" s="30">
        <v>0</v>
      </c>
      <c r="BH59" s="30">
        <v>0</v>
      </c>
      <c r="BI59" s="30">
        <v>2405000</v>
      </c>
    </row>
    <row r="60" spans="1:61" s="33" customFormat="1" outlineLevel="1" x14ac:dyDescent="0.25">
      <c r="A60" s="14" t="s">
        <v>48</v>
      </c>
      <c r="B60" s="12" t="s">
        <v>4</v>
      </c>
      <c r="C60" s="13" t="s">
        <v>66</v>
      </c>
      <c r="D60" s="13" t="s">
        <v>54</v>
      </c>
      <c r="E60" s="12" t="s">
        <v>5</v>
      </c>
      <c r="F60" s="12" t="s">
        <v>4</v>
      </c>
      <c r="G60" s="12" t="s">
        <v>4</v>
      </c>
      <c r="H60" s="12"/>
      <c r="I60" s="12"/>
      <c r="J60" s="12"/>
      <c r="K60" s="12"/>
      <c r="L60" s="12"/>
      <c r="M60" s="28">
        <v>27977.599999999999</v>
      </c>
      <c r="N60" s="28">
        <f t="shared" si="8"/>
        <v>-54.899999999997817</v>
      </c>
      <c r="O60" s="28">
        <v>27922.7</v>
      </c>
      <c r="P60" s="28">
        <v>27922.7</v>
      </c>
      <c r="Q60" s="28">
        <f t="shared" si="2"/>
        <v>100</v>
      </c>
      <c r="R60" s="28">
        <v>33668.199999999997</v>
      </c>
      <c r="S60" s="29">
        <v>0</v>
      </c>
      <c r="T60" s="29">
        <v>0</v>
      </c>
      <c r="U60" s="29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15695911.199999999</v>
      </c>
      <c r="AG60" s="30">
        <v>0</v>
      </c>
      <c r="AH60" s="30">
        <v>0</v>
      </c>
      <c r="AI60" s="30">
        <v>15695911.199999999</v>
      </c>
      <c r="AJ60" s="30">
        <v>-15695911.199999999</v>
      </c>
      <c r="AK60" s="30">
        <v>30955800</v>
      </c>
      <c r="AL60" s="31">
        <v>0</v>
      </c>
      <c r="AM60" s="30">
        <v>0</v>
      </c>
      <c r="AN60" s="31">
        <v>0</v>
      </c>
      <c r="AO60" s="30">
        <v>0</v>
      </c>
      <c r="AP60" s="32">
        <f t="shared" ref="AP60" si="9">O60</f>
        <v>27922.7</v>
      </c>
      <c r="AQ60" s="30">
        <v>35785800</v>
      </c>
      <c r="AR60" s="30">
        <v>30955800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>
        <v>0</v>
      </c>
      <c r="AY60" s="30">
        <v>0</v>
      </c>
      <c r="AZ60" s="30">
        <v>0</v>
      </c>
      <c r="BA60" s="30">
        <v>0</v>
      </c>
      <c r="BB60" s="30">
        <v>0</v>
      </c>
      <c r="BC60" s="30">
        <v>0</v>
      </c>
      <c r="BD60" s="30">
        <v>0</v>
      </c>
      <c r="BE60" s="30">
        <v>0</v>
      </c>
      <c r="BF60" s="30">
        <v>0</v>
      </c>
      <c r="BG60" s="30">
        <v>0</v>
      </c>
      <c r="BH60" s="30">
        <v>0</v>
      </c>
      <c r="BI60" s="30">
        <v>15695911.199999999</v>
      </c>
    </row>
    <row r="61" spans="1:61" s="33" customFormat="1" ht="30" customHeight="1" outlineLevel="1" x14ac:dyDescent="0.25">
      <c r="A61" s="14" t="s">
        <v>68</v>
      </c>
      <c r="B61" s="12" t="s">
        <v>4</v>
      </c>
      <c r="C61" s="13" t="s">
        <v>66</v>
      </c>
      <c r="D61" s="13" t="s">
        <v>55</v>
      </c>
      <c r="E61" s="12" t="s">
        <v>5</v>
      </c>
      <c r="F61" s="12" t="s">
        <v>4</v>
      </c>
      <c r="G61" s="12" t="s">
        <v>4</v>
      </c>
      <c r="H61" s="12"/>
      <c r="I61" s="12"/>
      <c r="J61" s="12"/>
      <c r="K61" s="12"/>
      <c r="L61" s="12"/>
      <c r="M61" s="36">
        <v>405</v>
      </c>
      <c r="N61" s="28">
        <f t="shared" si="8"/>
        <v>0</v>
      </c>
      <c r="O61" s="28">
        <v>405</v>
      </c>
      <c r="P61" s="28">
        <v>405</v>
      </c>
      <c r="Q61" s="28">
        <f t="shared" si="2"/>
        <v>100</v>
      </c>
      <c r="R61" s="28">
        <v>0</v>
      </c>
      <c r="S61" s="29">
        <v>0</v>
      </c>
      <c r="T61" s="29">
        <v>0</v>
      </c>
      <c r="U61" s="29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15695911.199999999</v>
      </c>
      <c r="AG61" s="30">
        <v>0</v>
      </c>
      <c r="AH61" s="30">
        <v>0</v>
      </c>
      <c r="AI61" s="30">
        <v>15695911.199999999</v>
      </c>
      <c r="AJ61" s="30">
        <v>-15695911.199999999</v>
      </c>
      <c r="AK61" s="30">
        <v>30955800</v>
      </c>
      <c r="AL61" s="31">
        <v>0</v>
      </c>
      <c r="AM61" s="30">
        <v>0</v>
      </c>
      <c r="AN61" s="31">
        <v>0</v>
      </c>
      <c r="AO61" s="30">
        <v>0</v>
      </c>
      <c r="AP61" s="32">
        <f t="shared" si="3"/>
        <v>405</v>
      </c>
      <c r="AQ61" s="30">
        <v>35785800</v>
      </c>
      <c r="AR61" s="30">
        <v>30955800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0">
        <v>0</v>
      </c>
      <c r="BA61" s="30">
        <v>0</v>
      </c>
      <c r="BB61" s="30">
        <v>0</v>
      </c>
      <c r="BC61" s="30">
        <v>0</v>
      </c>
      <c r="BD61" s="30">
        <v>0</v>
      </c>
      <c r="BE61" s="30">
        <v>0</v>
      </c>
      <c r="BF61" s="30">
        <v>0</v>
      </c>
      <c r="BG61" s="30">
        <v>0</v>
      </c>
      <c r="BH61" s="30">
        <v>0</v>
      </c>
      <c r="BI61" s="30">
        <v>15695911.199999999</v>
      </c>
    </row>
    <row r="62" spans="1:61" ht="19.149999999999999" customHeight="1" x14ac:dyDescent="0.25">
      <c r="A62" s="23" t="s">
        <v>49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5">
        <f>M13+M22+M24+M27+M33+M37+M39+M46+M49+M53+M58+M56</f>
        <v>586651.5</v>
      </c>
      <c r="N62" s="25">
        <f>N13+N22+N24+N27+N33+N37+N39+N46+N49+N53+N58+N56</f>
        <v>-282.07000000000335</v>
      </c>
      <c r="O62" s="25">
        <f t="shared" ref="O62" si="10">O13+O22+O24+O27+O33+O37+O39+O46+O49+O53+O58+O56</f>
        <v>586356.83000000007</v>
      </c>
      <c r="P62" s="25">
        <f>P13+P22+P24+P27+P33+P37+P39+P46+P49+P53+P58+P56</f>
        <v>551321</v>
      </c>
      <c r="Q62" s="28">
        <f>SUM(P62/O62*100)</f>
        <v>94.024827850986227</v>
      </c>
      <c r="R62" s="16">
        <f t="shared" ref="R62:AP62" si="11">R13+R22+R24+R27+R33+R37+R39+R46+R49+R53+R58</f>
        <v>433732</v>
      </c>
      <c r="S62" s="16">
        <f t="shared" si="11"/>
        <v>0</v>
      </c>
      <c r="T62" s="16">
        <f t="shared" si="11"/>
        <v>0</v>
      </c>
      <c r="U62" s="16">
        <f t="shared" si="11"/>
        <v>0</v>
      </c>
      <c r="V62" s="16">
        <f t="shared" si="11"/>
        <v>0</v>
      </c>
      <c r="W62" s="16">
        <f t="shared" si="11"/>
        <v>0</v>
      </c>
      <c r="X62" s="16">
        <f t="shared" si="11"/>
        <v>0</v>
      </c>
      <c r="Y62" s="16">
        <f t="shared" si="11"/>
        <v>0</v>
      </c>
      <c r="Z62" s="16">
        <f t="shared" si="11"/>
        <v>0</v>
      </c>
      <c r="AA62" s="16">
        <f t="shared" si="11"/>
        <v>0</v>
      </c>
      <c r="AB62" s="16">
        <f t="shared" si="11"/>
        <v>0</v>
      </c>
      <c r="AC62" s="16">
        <f t="shared" si="11"/>
        <v>0</v>
      </c>
      <c r="AD62" s="16">
        <f t="shared" si="11"/>
        <v>0</v>
      </c>
      <c r="AE62" s="16">
        <f t="shared" si="11"/>
        <v>0</v>
      </c>
      <c r="AF62" s="16">
        <f t="shared" si="11"/>
        <v>142437048.75999999</v>
      </c>
      <c r="AG62" s="16">
        <f t="shared" si="11"/>
        <v>0</v>
      </c>
      <c r="AH62" s="16">
        <f t="shared" si="11"/>
        <v>0</v>
      </c>
      <c r="AI62" s="16">
        <f t="shared" si="11"/>
        <v>142437048.75999999</v>
      </c>
      <c r="AJ62" s="16">
        <f t="shared" si="11"/>
        <v>-142437048.75999999</v>
      </c>
      <c r="AK62" s="16">
        <f t="shared" si="11"/>
        <v>437550926.23000002</v>
      </c>
      <c r="AL62" s="16">
        <f t="shared" si="11"/>
        <v>0</v>
      </c>
      <c r="AM62" s="16">
        <f t="shared" si="11"/>
        <v>0</v>
      </c>
      <c r="AN62" s="16">
        <f t="shared" si="11"/>
        <v>0</v>
      </c>
      <c r="AO62" s="16">
        <f t="shared" si="11"/>
        <v>0</v>
      </c>
      <c r="AP62" s="16">
        <f t="shared" si="11"/>
        <v>459148.5</v>
      </c>
      <c r="AQ62" s="8">
        <v>413871829</v>
      </c>
      <c r="AR62" s="8">
        <v>437550926.23000002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142437048.75999999</v>
      </c>
    </row>
    <row r="63" spans="1:61" ht="12.75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21"/>
      <c r="T63" s="21"/>
      <c r="U63" s="21"/>
      <c r="V63" s="2"/>
      <c r="W63" s="2"/>
      <c r="X63" s="2"/>
      <c r="Y63" s="2" t="s">
        <v>1</v>
      </c>
      <c r="Z63" s="2"/>
      <c r="AA63" s="2"/>
      <c r="AB63" s="2"/>
      <c r="AC63" s="2"/>
      <c r="AD63" s="2"/>
      <c r="AE63" s="2" t="s">
        <v>1</v>
      </c>
      <c r="AF63" s="2"/>
      <c r="AG63" s="2"/>
      <c r="AH63" s="2"/>
      <c r="AI63" s="2" t="s">
        <v>1</v>
      </c>
      <c r="AJ63" s="2"/>
      <c r="AK63" s="2"/>
      <c r="AL63" s="2"/>
      <c r="AM63" s="2"/>
      <c r="AN63" s="2"/>
      <c r="AO63" s="2"/>
      <c r="AP63" s="2"/>
    </row>
    <row r="64" spans="1:61" ht="15" x14ac:dyDescent="0.25">
      <c r="A64" s="95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2"/>
    </row>
    <row r="66" spans="15:15" x14ac:dyDescent="0.25">
      <c r="O66" s="27"/>
    </row>
  </sheetData>
  <mergeCells count="43">
    <mergeCell ref="N3:Q6"/>
    <mergeCell ref="A7:O7"/>
    <mergeCell ref="A10:AO10"/>
    <mergeCell ref="A64:AE64"/>
    <mergeCell ref="AO11:AO12"/>
    <mergeCell ref="AJ11:AJ12"/>
    <mergeCell ref="AH11:AH12"/>
    <mergeCell ref="AK11:AK12"/>
    <mergeCell ref="AL11:AL12"/>
    <mergeCell ref="AM11:AM12"/>
    <mergeCell ref="AN11:AN12"/>
    <mergeCell ref="AF11:AF12"/>
    <mergeCell ref="AG11:AG12"/>
    <mergeCell ref="AD11:AD12"/>
    <mergeCell ref="AC11:AC12"/>
    <mergeCell ref="AB11:AB12"/>
    <mergeCell ref="Z11:Z12"/>
    <mergeCell ref="AA11:AA12"/>
    <mergeCell ref="P11:P12"/>
    <mergeCell ref="O11:O12"/>
    <mergeCell ref="S11:S12"/>
    <mergeCell ref="T11:T12"/>
    <mergeCell ref="U11:U12"/>
    <mergeCell ref="V11:V12"/>
    <mergeCell ref="W11:W12"/>
    <mergeCell ref="Q11:Q12"/>
    <mergeCell ref="R11:R12"/>
    <mergeCell ref="L11:L12"/>
    <mergeCell ref="M11:M12"/>
    <mergeCell ref="N11:N12"/>
    <mergeCell ref="C11:C12"/>
    <mergeCell ref="A8:AM9"/>
    <mergeCell ref="G11:G12"/>
    <mergeCell ref="H11:H12"/>
    <mergeCell ref="I11:I12"/>
    <mergeCell ref="J11:J12"/>
    <mergeCell ref="K11:K12"/>
    <mergeCell ref="A11:A12"/>
    <mergeCell ref="B11:B12"/>
    <mergeCell ref="D11:D12"/>
    <mergeCell ref="E11:E12"/>
    <mergeCell ref="F11:F12"/>
    <mergeCell ref="X11:X12"/>
  </mergeCells>
  <pageMargins left="0.59055118110236227" right="0.59055118110236227" top="0.59055118110236227" bottom="0.59055118110236227" header="0.39370078740157483" footer="0.39370078740157483"/>
  <pageSetup paperSize="9" scale="67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07.06.2020&lt;/string&gt;&#10;  &lt;/DateInfo&gt;&#10;  &lt;Code&gt;CCCBBEDFFA49424982385CC4D41B5E&lt;/Code&gt;&#10;  &lt;ObjectCode&gt;SQUERY_ANAL_ISP_BUDG&lt;/ObjectCode&gt;&#10;  &lt;DocName&gt;Аналитический отчет по исполнению бюджета с произвольной группировкой&lt;/DocName&gt;&#10;  &lt;VariantName&gt;18_Для Думы Р-ПР&lt;/VariantName&gt;&#10;  &lt;VariantLink&gt;933062&lt;/VariantLink&gt;&#10;  &lt;SvodReportLink xsi:nil=&quot;true&quot; /&gt;&#10;  &lt;ReportLink&gt;216853&lt;/ReportLink&gt;&#10;  &lt;Note&gt;01.01.2020 - 07.06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4047834-9C58-4343-AE3D-B157E45D7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TARASOVA-PC\Тарасова</dc:creator>
  <cp:lastModifiedBy>Ситникова И А</cp:lastModifiedBy>
  <cp:lastPrinted>2024-04-22T06:33:55Z</cp:lastPrinted>
  <dcterms:created xsi:type="dcterms:W3CDTF">2020-06-07T05:54:22Z</dcterms:created>
  <dcterms:modified xsi:type="dcterms:W3CDTF">2024-05-27T05:36:51Z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20.1.16.5290 (.NET 4.0)</vt:lpwstr>
  </property>
  <property fmtid="{D5CDD505-2E9C-101B-9397-08002B2CF9AE}" pid="4" name="Версия базы">
    <vt:lpwstr>20.1.1823.1222738262</vt:lpwstr>
  </property>
  <property fmtid="{D5CDD505-2E9C-101B-9397-08002B2CF9AE}" pid="5" name="Тип сервера">
    <vt:lpwstr>MSSQL</vt:lpwstr>
  </property>
  <property fmtid="{D5CDD505-2E9C-101B-9397-08002B2CF9AE}" pid="6" name="Сервер">
    <vt:lpwstr>msu</vt:lpwstr>
  </property>
  <property fmtid="{D5CDD505-2E9C-101B-9397-08002B2CF9AE}" pid="7" name="База">
    <vt:lpwstr>bks2020r</vt:lpwstr>
  </property>
  <property fmtid="{D5CDD505-2E9C-101B-9397-08002B2CF9AE}" pid="8" name="Пользователь">
    <vt:lpwstr>b18_kurochkin_oa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18_Для Думы Р-ПР</vt:lpwstr>
  </property>
  <property fmtid="{D5CDD505-2E9C-101B-9397-08002B2CF9AE}" pid="11" name="Код отчета">
    <vt:lpwstr>CCCBBEDFFA49424982385CC4D41B5E</vt:lpwstr>
  </property>
  <property fmtid="{D5CDD505-2E9C-101B-9397-08002B2CF9AE}" pid="12" name="Локальная база">
    <vt:lpwstr>не используется</vt:lpwstr>
  </property>
</Properties>
</file>